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oy_neurodise\Desktop\COCORNA 3_2022\Respuesta Requerimientos 2022\CALCULO IIB\"/>
    </mc:Choice>
  </mc:AlternateContent>
  <bookViews>
    <workbookView xWindow="0" yWindow="0" windowWidth="20490" windowHeight="7755"/>
  </bookViews>
  <sheets>
    <sheet name="IBVeg Rip" sheetId="12" r:id="rId1"/>
    <sheet name="IIB PERIFITON" sheetId="2" r:id="rId2"/>
    <sheet name="IIB MACROINVERTEBRADOS" sheetId="3" r:id="rId3"/>
    <sheet name="IIBpeces" sheetId="13" r:id="rId4"/>
    <sheet name="DATOS PERIFITON" sheetId="9" r:id="rId5"/>
    <sheet name="datos IIB PECES" sheetId="14" r:id="rId6"/>
  </sheets>
  <definedNames>
    <definedName name="_xlnm._FilterDatabase" localSheetId="5" hidden="1">'datos IIB PECES'!$A$1:$E$10</definedName>
    <definedName name="_xlnm._FilterDatabase" localSheetId="4" hidden="1">'DATOS PERIFITON'!$A$1:$P$104</definedName>
    <definedName name="_Ref3298980" localSheetId="0">'IBVeg Rip'!$H$23</definedName>
    <definedName name="_Ref3299116" localSheetId="0">'IBVeg Rip'!#REF!</definedName>
    <definedName name="_Ref3299235" localSheetId="0">'IBVeg Rip'!$A$13</definedName>
    <definedName name="_Ref3299339" localSheetId="0">'IBVeg Rip'!$A$27</definedName>
    <definedName name="_Ref3299398" localSheetId="0">'IBVeg Rip'!$A$41</definedName>
    <definedName name="_Ref3299475" localSheetId="0">'IBVeg Rip'!$A$55</definedName>
    <definedName name="_Ref3299539" localSheetId="0">'IBVeg Rip'!$A$69</definedName>
    <definedName name="_Ref3299621" localSheetId="0">'IBVeg Rip'!$A$83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9" i="13" l="1"/>
  <c r="H11" i="14"/>
  <c r="G12" i="14"/>
  <c r="G13" i="14"/>
  <c r="G14" i="14"/>
  <c r="G11" i="14"/>
  <c r="G10" i="14"/>
  <c r="G9" i="14"/>
  <c r="G8" i="14"/>
  <c r="G7" i="14"/>
  <c r="H6" i="14"/>
  <c r="G6" i="14"/>
  <c r="G5" i="14"/>
  <c r="G4" i="14"/>
  <c r="H3" i="14"/>
  <c r="G3" i="14"/>
  <c r="G2" i="14"/>
  <c r="H59" i="13" l="1"/>
  <c r="E59" i="13"/>
  <c r="F42" i="13"/>
  <c r="F27" i="13"/>
  <c r="F12" i="13"/>
  <c r="C11" i="12"/>
  <c r="C18" i="2" l="1"/>
  <c r="E18" i="2"/>
  <c r="G18" i="2"/>
  <c r="B30" i="9"/>
  <c r="B31" i="9"/>
  <c r="B32" i="9"/>
  <c r="B33" i="9"/>
  <c r="B68" i="9"/>
  <c r="B69" i="9"/>
  <c r="B70" i="9"/>
  <c r="B71" i="9"/>
  <c r="B99" i="9"/>
  <c r="B100" i="9"/>
  <c r="B101" i="9"/>
  <c r="B102" i="9"/>
  <c r="D100" i="9"/>
  <c r="E100" i="9"/>
  <c r="F100" i="9"/>
  <c r="G100" i="9"/>
  <c r="H100" i="9"/>
  <c r="I100" i="9"/>
  <c r="J100" i="9"/>
  <c r="C100" i="9"/>
  <c r="C103" i="9" s="1"/>
  <c r="J103" i="9" l="1"/>
  <c r="I103" i="9"/>
  <c r="H103" i="9"/>
  <c r="D103" i="9"/>
  <c r="J68" i="9"/>
  <c r="J72" i="9" s="1"/>
  <c r="I68" i="9"/>
  <c r="I72" i="9" s="1"/>
  <c r="H68" i="9"/>
  <c r="H72" i="9" s="1"/>
  <c r="G68" i="9"/>
  <c r="F68" i="9"/>
  <c r="E68" i="9"/>
  <c r="D68" i="9"/>
  <c r="D72" i="9" s="1"/>
  <c r="C68" i="9"/>
  <c r="C72" i="9" s="1"/>
  <c r="J31" i="9"/>
  <c r="I31" i="9"/>
  <c r="H31" i="9"/>
  <c r="G31" i="9"/>
  <c r="F31" i="9"/>
  <c r="E31" i="9"/>
  <c r="D31" i="9"/>
  <c r="D33" i="9" s="1"/>
  <c r="C31" i="9"/>
  <c r="C33" i="9" s="1"/>
  <c r="J34" i="9" l="1"/>
  <c r="J33" i="9"/>
  <c r="H34" i="9"/>
  <c r="H33" i="9"/>
  <c r="I34" i="9"/>
  <c r="I33" i="9"/>
  <c r="G14" i="3" l="1"/>
  <c r="H14" i="3"/>
  <c r="I14" i="3"/>
</calcChain>
</file>

<file path=xl/sharedStrings.xml><?xml version="1.0" encoding="utf-8"?>
<sst xmlns="http://schemas.openxmlformats.org/spreadsheetml/2006/main" count="606" uniqueCount="266">
  <si>
    <t>IIB PERIFITON</t>
  </si>
  <si>
    <t>Tramo</t>
  </si>
  <si>
    <t>Interpretación</t>
  </si>
  <si>
    <t>Captación</t>
  </si>
  <si>
    <t>Métrica</t>
  </si>
  <si>
    <t>Tipo</t>
  </si>
  <si>
    <t>Descripción</t>
  </si>
  <si>
    <t>Número Total de Taxones</t>
  </si>
  <si>
    <t>Estructura de la comunidad</t>
  </si>
  <si>
    <t>Número total de taxones de macroinvertebrados de todos los órdenes en los sitios muestreados. La riqueza total de taxones decrece con el aumento en el deterioro y la contaminación.</t>
  </si>
  <si>
    <t>Numero de Taxones de Trichopera</t>
  </si>
  <si>
    <t>Número de taxones de insectos del orden Trichoptera en los sitios muestreados. La cantidad de estos taxones decrece con el aumento en el deterioro y la contaminación.</t>
  </si>
  <si>
    <t>Numero de Taxones de Diptera</t>
  </si>
  <si>
    <t>Número de taxones de insectos del orden Diptera en los sitios muestreados. La cantidad de estos taxones decrece con el aumento en el deterioro y la contaminación.</t>
  </si>
  <si>
    <t>% de Taxones Ephemeroptera</t>
  </si>
  <si>
    <t>Suma del porcentaje de abundancia de los taxones de insectos del orden Ephemeroptera en los sitios muestreados. La representación porcentual de estos taxones decrece con el aumento en el deterioro y la contaminación.</t>
  </si>
  <si>
    <t>% de Taxones Ephemeroptera, Plecoptera y Trichoptera</t>
  </si>
  <si>
    <t>Suma del porcentaje de abundancia de los taxones de insectos de los ordenes Ephemeroptera, Plecoptera y Trichoptera en los sitios muestreados. La representación porcentual de estos taxones decrece con el aumento en el deterioro y la contaminación.</t>
  </si>
  <si>
    <t>% de Abundancia de Oligoquetos</t>
  </si>
  <si>
    <t>Suma del porcentaje de abundancia de los taxones de la clase Oligochaeta en los sitios muestreados. La representación porcentual de estos taxones se hace mayor con el aumento en el deterioro y la contaminación.</t>
  </si>
  <si>
    <t>Numero de Taxones Intolerantes</t>
  </si>
  <si>
    <t>Tolerancia e intolerancia</t>
  </si>
  <si>
    <t>Numero de taxones considerados como sensibles a la perturbación. El número de estos organismos disminuye con el aumento en el deterioro y la contaminación. (ver puntajes de tolerancia VT en la tabla 19; los taxones sensibles son los que tienen un valor igual o menor a 5)</t>
  </si>
  <si>
    <t>% de Taxones Tolerantes</t>
  </si>
  <si>
    <t>Suma del porcentaje de abundancia de los taxones considerados como tolerantes a la perturbación. El porcentaje de estos organismos disminuye con el aumento en el deterioro y la contaminación (Ver puntajes de tolerancia VT en la tabla 19; los taxones tolerantes son los que tienen un valor igual o mayor a 6)</t>
  </si>
  <si>
    <t>% de Taxones Recolectores</t>
  </si>
  <si>
    <t>Gremio trófico</t>
  </si>
  <si>
    <t>Suma del porcentaje de abundancia de taxones de macroinvertebrados que se alimentan en depósitos detríticos o sobre películas superficiales libres. Estos grupos recolectores decrecen con el aumento en el deterioro y la contaminación (En la tabla 19 estos taxones se pueden ubicar bajo la columna de grupos funcionales Troficos -GTF)</t>
  </si>
  <si>
    <t>Número de taxones Filtrados</t>
  </si>
  <si>
    <t>Número de taxones de macroinvertebrados que se alimentan de detritus suspendido. Estos grupos filtrados decrecen con el aumento en el deterioro y la contaminación (En la tabla 19 estos taxones se pueden ubicar bajo la columna de Grupos Funcionales Troficos – GTF)</t>
  </si>
  <si>
    <t>Índice de Hilsenhoff</t>
  </si>
  <si>
    <t>Indicación biótica</t>
  </si>
  <si>
    <t>Suma general de los taxones tolerantes e intolerantes de la comunidad de macroinvertebrados; considera el número de individuos en cada clase de tolerancia mediante la ecuación ∑ (n)*(valor de tolerancia) /N, donde n es el número de individuos de un taxon (se prefiere el nivel de familia) y N es el número de individuos en toda la muestra; la suma de los valores de todos los taxones corresponde al índice de Hilsenhoff. Su valor se incrementa con el aumento en el deterioro y la contaminación (En la tabla 19 se pueden consultar los valores de tolerancia VT de los taxones más comunes de macroinvertebrados)</t>
  </si>
  <si>
    <t>Puntaje</t>
  </si>
  <si>
    <t>Número Total de Taxones (TT)</t>
  </si>
  <si>
    <t>&lt;9</t>
  </si>
  <si>
    <t>&gt;22</t>
  </si>
  <si>
    <t>Número de Taxones de Trichopera (T)</t>
  </si>
  <si>
    <t>&lt;2</t>
  </si>
  <si>
    <t>&gt;5</t>
  </si>
  <si>
    <t>Número de Taxones de Diptera (D)</t>
  </si>
  <si>
    <t>&lt;6</t>
  </si>
  <si>
    <t>&gt;10</t>
  </si>
  <si>
    <t>% de Taxones Ephemeroptera (E)</t>
  </si>
  <si>
    <t>&lt;6%</t>
  </si>
  <si>
    <t>6-20%</t>
  </si>
  <si>
    <t>&gt;20%</t>
  </si>
  <si>
    <t>% de Taxones de Ephemoroptera, Plecoptera Y Trichoptera (EPT)</t>
  </si>
  <si>
    <t>&lt;10%</t>
  </si>
  <si>
    <t>10-40%</t>
  </si>
  <si>
    <t>&gt;40%</t>
  </si>
  <si>
    <t>% de Abundancia de Oligoquetos (O)</t>
  </si>
  <si>
    <t>&gt;5%</t>
  </si>
  <si>
    <t>1-5%</t>
  </si>
  <si>
    <t>&lt;1%</t>
  </si>
  <si>
    <t>Número de Taxones Intolerantes (I)</t>
  </si>
  <si>
    <t>&lt;3</t>
  </si>
  <si>
    <t>&gt;8</t>
  </si>
  <si>
    <t>% de Taxones Tolerantes (Tol)</t>
  </si>
  <si>
    <t>&gt;50</t>
  </si>
  <si>
    <t>10-50%</t>
  </si>
  <si>
    <t>% de Taxones de Recolectores (R)</t>
  </si>
  <si>
    <t>&lt;13</t>
  </si>
  <si>
    <t>13-31%</t>
  </si>
  <si>
    <t>&gt;31%</t>
  </si>
  <si>
    <t>Número de Taxones Filtradores (F)</t>
  </si>
  <si>
    <t>Índice de Hilsenhoff (IH)</t>
  </si>
  <si>
    <t>Proporción de Especies no Diatomeas</t>
  </si>
  <si>
    <t>% Diatomeas Sensitivas</t>
  </si>
  <si>
    <t>% Diatomeas Tolerantes</t>
  </si>
  <si>
    <t>Diatomeas Eutrafénticas</t>
  </si>
  <si>
    <t>Diatomeas Acidobiónticas</t>
  </si>
  <si>
    <t>Diatomeas Alcalifílicas</t>
  </si>
  <si>
    <t>% Diatomeas Mótiles</t>
  </si>
  <si>
    <t>% Diatomeas Polisapróbicas</t>
  </si>
  <si>
    <t>% Diatomeas Exigentes en Oxígeno</t>
  </si>
  <si>
    <t>Concentración de clorofila a</t>
  </si>
  <si>
    <t>Cymbella</t>
  </si>
  <si>
    <t>Encyonema</t>
  </si>
  <si>
    <t>Gomphonema</t>
  </si>
  <si>
    <t>Navicula</t>
  </si>
  <si>
    <t>Nitzschia</t>
  </si>
  <si>
    <t>Fragilaria</t>
  </si>
  <si>
    <t>Cocconeis</t>
  </si>
  <si>
    <t>Achnanthes</t>
  </si>
  <si>
    <t>Tabellaria</t>
  </si>
  <si>
    <t>Ulnaria</t>
  </si>
  <si>
    <t>Melosira</t>
  </si>
  <si>
    <t>Oscillatoria</t>
  </si>
  <si>
    <t>Oedogonium</t>
  </si>
  <si>
    <t>CAPTACION</t>
  </si>
  <si>
    <t>Gomphonema aff trumcatum</t>
  </si>
  <si>
    <t xml:space="preserve">Eunotia </t>
  </si>
  <si>
    <t>Amphora</t>
  </si>
  <si>
    <t>Cylindrocapsa</t>
  </si>
  <si>
    <t>Mesotaenium</t>
  </si>
  <si>
    <t>Cylindrocystis</t>
  </si>
  <si>
    <t>DESCARGA</t>
  </si>
  <si>
    <t>MEDIO</t>
  </si>
  <si>
    <t>A</t>
  </si>
  <si>
    <t>Aulacoseira</t>
  </si>
  <si>
    <t>Gyrosigma</t>
  </si>
  <si>
    <t>Hantzschia</t>
  </si>
  <si>
    <t>Frustulia</t>
  </si>
  <si>
    <t>Stauroneis</t>
  </si>
  <si>
    <t>Pinnularia</t>
  </si>
  <si>
    <t>PUNTAJE</t>
  </si>
  <si>
    <t>PUNTAJE CAPTACION</t>
  </si>
  <si>
    <t>PUNTAJE MEDIO</t>
  </si>
  <si>
    <t>PUNTAJE DESCARGA</t>
  </si>
  <si>
    <t>PUNTAJE T.MEDIO</t>
  </si>
  <si>
    <t>TRAMO MEDIO (PROMEDIO)</t>
  </si>
  <si>
    <t>DESCARGA (PROMEDIO)</t>
  </si>
  <si>
    <t>Achnanthidium</t>
  </si>
  <si>
    <t>Luticola</t>
  </si>
  <si>
    <t xml:space="preserve">Surirella </t>
  </si>
  <si>
    <t>Tabellaria. aff flocculosa</t>
  </si>
  <si>
    <t>Triblionella</t>
  </si>
  <si>
    <t>Closterium</t>
  </si>
  <si>
    <t>Cosmarium</t>
  </si>
  <si>
    <t>Penium</t>
  </si>
  <si>
    <t>Dactylococcopsis</t>
  </si>
  <si>
    <t>Aphanizomenon</t>
  </si>
  <si>
    <t xml:space="preserve">Eulyngbya </t>
  </si>
  <si>
    <t>Myxosarcina</t>
  </si>
  <si>
    <t>TOTALES</t>
  </si>
  <si>
    <t>DIATOMEAS</t>
  </si>
  <si>
    <t>NO DIATOMEAS</t>
  </si>
  <si>
    <t>Proporcion No diat/Diat</t>
  </si>
  <si>
    <t>METRICA</t>
  </si>
  <si>
    <t>% DIATOMEAS SENSITIVAS</t>
  </si>
  <si>
    <t>% DIATOMEAS TOLERANTES</t>
  </si>
  <si>
    <t>PORCENTAJE</t>
  </si>
  <si>
    <t>TAXONES</t>
  </si>
  <si>
    <t>IIB del Perifiton</t>
  </si>
  <si>
    <t>Alta integridad biótica</t>
  </si>
  <si>
    <t>Promedio IBVeg Rip</t>
  </si>
  <si>
    <t>Casa de Máquinas</t>
  </si>
  <si>
    <t>Moderada integridad biótica</t>
  </si>
  <si>
    <t>Tramo medio</t>
  </si>
  <si>
    <t>Descriptor</t>
  </si>
  <si>
    <t>IIBveg Rip</t>
  </si>
  <si>
    <t>Parcela</t>
  </si>
  <si>
    <t>Índice de Integridad Biótica</t>
  </si>
  <si>
    <t>VALOR COCORNA 3 - 2015</t>
  </si>
  <si>
    <t xml:space="preserve">Porcentaje de Individuos Nativos (IN) </t>
  </si>
  <si>
    <t xml:space="preserve">&lt; 33%  </t>
  </si>
  <si>
    <t>33 – 67 %</t>
  </si>
  <si>
    <t xml:space="preserve">&gt; 67 % </t>
  </si>
  <si>
    <t xml:space="preserve">Porcentaje de Especies Nativas (EN) </t>
  </si>
  <si>
    <t xml:space="preserve">Porcentajes de especies amenazadas (EA) </t>
  </si>
  <si>
    <t xml:space="preserve">&lt; 10 % </t>
  </si>
  <si>
    <t>10 – 30 %</t>
  </si>
  <si>
    <t xml:space="preserve">&gt; 30 % </t>
  </si>
  <si>
    <t xml:space="preserve">Porcentaje de individuos carnívoros (IC) </t>
  </si>
  <si>
    <t xml:space="preserve">&lt; 1 % </t>
  </si>
  <si>
    <t>1 – 5 %</t>
  </si>
  <si>
    <t xml:space="preserve"> &gt; 5 % </t>
  </si>
  <si>
    <t xml:space="preserve">Proporción de Individuos con Anormalidades (IA) </t>
  </si>
  <si>
    <t>&gt; 5 %</t>
  </si>
  <si>
    <t xml:space="preserve"> 1 – 5 % </t>
  </si>
  <si>
    <t xml:space="preserve">Porcentaje de Individuos Omnívoros (IO) </t>
  </si>
  <si>
    <t xml:space="preserve">&gt; 45 % </t>
  </si>
  <si>
    <t xml:space="preserve">10 – 45 % </t>
  </si>
  <si>
    <t xml:space="preserve">Porcentaje de Individuos invertívoros (II) </t>
  </si>
  <si>
    <t xml:space="preserve">&lt; 25 % </t>
  </si>
  <si>
    <t xml:space="preserve">25 – 80 % </t>
  </si>
  <si>
    <t xml:space="preserve">&gt; 80 % </t>
  </si>
  <si>
    <t xml:space="preserve">Porcentaje de individuos detritívoros (ID) </t>
  </si>
  <si>
    <t xml:space="preserve">&gt; 50 % </t>
  </si>
  <si>
    <t xml:space="preserve">10 – 50 % </t>
  </si>
  <si>
    <t xml:space="preserve">Diversidad de SHANNON - WIENER (SW) </t>
  </si>
  <si>
    <t xml:space="preserve">&lt; 1.5 </t>
  </si>
  <si>
    <t>1.5 - 2.5</t>
  </si>
  <si>
    <t xml:space="preserve"> &gt; 2.5 </t>
  </si>
  <si>
    <t>VALOR IIB Peces</t>
  </si>
  <si>
    <t>PONDERADOR</t>
  </si>
  <si>
    <t>VALOR COCORNA 3 -2019</t>
  </si>
  <si>
    <t>VALOR COCORNA 3 - 2015 y 2018 COMPILADOS</t>
  </si>
  <si>
    <t>Índice de Integridad Biótica TABLA INFORME</t>
  </si>
  <si>
    <t>AÑO 2015</t>
  </si>
  <si>
    <t>AÑO 2018</t>
  </si>
  <si>
    <t>VALOR</t>
  </si>
  <si>
    <t>Índice Integridad Biótico de la Vegetación Riparia (IBVeg Rip)</t>
  </si>
  <si>
    <t>Año</t>
  </si>
  <si>
    <t>Especie</t>
  </si>
  <si>
    <t>ORIGEN</t>
  </si>
  <si>
    <t>Gremio Trofico</t>
  </si>
  <si>
    <t>AMENAZA</t>
  </si>
  <si>
    <t>ABUNDANCIA</t>
  </si>
  <si>
    <t>% INDIVIDUOS</t>
  </si>
  <si>
    <t>%sp  NATIVAS</t>
  </si>
  <si>
    <t>Trichomycterus sp.</t>
  </si>
  <si>
    <t>Sur America</t>
  </si>
  <si>
    <t>Omnívoro-insectívoro</t>
  </si>
  <si>
    <t>NO</t>
  </si>
  <si>
    <t>Astroblepus cf. homodon</t>
  </si>
  <si>
    <t>COLOMBIA</t>
  </si>
  <si>
    <t>LC (IUCN)</t>
  </si>
  <si>
    <t>Hemibrycon sp.</t>
  </si>
  <si>
    <t>Cordylancistrus sp.</t>
  </si>
  <si>
    <t>South America</t>
  </si>
  <si>
    <t>Detritívoro</t>
  </si>
  <si>
    <t>Astroblepus sp.</t>
  </si>
  <si>
    <t>Astroblepus sp1</t>
  </si>
  <si>
    <t>Hemibrycon boquiae</t>
  </si>
  <si>
    <t>Least Concern (LC) (IUCN)</t>
  </si>
  <si>
    <t>Taxa_S</t>
  </si>
  <si>
    <t>Individuals</t>
  </si>
  <si>
    <t>Dominance_D</t>
  </si>
  <si>
    <t>Simpson_1-D</t>
  </si>
  <si>
    <t>Shannon_H</t>
  </si>
  <si>
    <t>Evenness_e^H/S</t>
  </si>
  <si>
    <t>Brillouin</t>
  </si>
  <si>
    <t>Menhinick</t>
  </si>
  <si>
    <t>Margalef</t>
  </si>
  <si>
    <t>Equitability_J</t>
  </si>
  <si>
    <t>Fisher_alpha</t>
  </si>
  <si>
    <t>Berger-Parker</t>
  </si>
  <si>
    <t>Chao-1</t>
  </si>
  <si>
    <t>Valor</t>
  </si>
  <si>
    <t>Especies riparias (EP)</t>
  </si>
  <si>
    <t>Especies acuáticas (EQ)</t>
  </si>
  <si>
    <t>% Especies anuales (EA)</t>
  </si>
  <si>
    <t>% Especies exóticas (EE)</t>
  </si>
  <si>
    <t>% Especies ruderales (ER)</t>
  </si>
  <si>
    <t>% Especies sensitivas (ES)</t>
  </si>
  <si>
    <t>% Especies tolerantes (ET)</t>
  </si>
  <si>
    <t>Biomasa (B)</t>
  </si>
  <si>
    <r>
      <t>IIB</t>
    </r>
    <r>
      <rPr>
        <b/>
        <vertAlign val="subscript"/>
        <sz val="10"/>
        <color theme="1"/>
        <rFont val="Arial"/>
        <family val="2"/>
      </rPr>
      <t>VegRip</t>
    </r>
  </si>
  <si>
    <t>RESULTADOS FINALES</t>
  </si>
  <si>
    <r>
      <t xml:space="preserve"> Índice de Integridad Biótica de la Vegetación Ribereña (IIB</t>
    </r>
    <r>
      <rPr>
        <vertAlign val="subscript"/>
        <sz val="10"/>
        <color theme="1"/>
        <rFont val="Arial"/>
        <family val="2"/>
      </rPr>
      <t>VegRip</t>
    </r>
    <r>
      <rPr>
        <sz val="10"/>
        <color theme="1"/>
        <rFont val="Arial"/>
        <family val="2"/>
      </rPr>
      <t>) para la parcela P1-IVR.</t>
    </r>
  </si>
  <si>
    <r>
      <t>Índice de Integridad Biótica de la Vegetación Ribereña (IIB</t>
    </r>
    <r>
      <rPr>
        <vertAlign val="subscript"/>
        <sz val="10"/>
        <color theme="1"/>
        <rFont val="Arial"/>
        <family val="2"/>
      </rPr>
      <t>VegRip</t>
    </r>
    <r>
      <rPr>
        <sz val="10"/>
        <color theme="1"/>
        <rFont val="Arial"/>
        <family val="2"/>
      </rPr>
      <t>) para la parcela P3-IVR.</t>
    </r>
  </si>
  <si>
    <r>
      <t>Índice de Integridad Biótica de la Vegetación Ribereña (IIB</t>
    </r>
    <r>
      <rPr>
        <vertAlign val="subscript"/>
        <sz val="10"/>
        <color theme="1"/>
        <rFont val="Arial"/>
        <family val="2"/>
      </rPr>
      <t>VegRip</t>
    </r>
    <r>
      <rPr>
        <sz val="10"/>
        <color theme="1"/>
        <rFont val="Arial"/>
        <family val="2"/>
      </rPr>
      <t>) para la parcela P2-IVR.</t>
    </r>
  </si>
  <si>
    <r>
      <t>Índice de Integridad Biótica de la Vegetación Ribereña (IIB</t>
    </r>
    <r>
      <rPr>
        <vertAlign val="subscript"/>
        <sz val="10"/>
        <color theme="1"/>
        <rFont val="Arial"/>
        <family val="2"/>
      </rPr>
      <t>VegRip</t>
    </r>
    <r>
      <rPr>
        <sz val="10"/>
        <color theme="1"/>
        <rFont val="Arial"/>
        <family val="2"/>
      </rPr>
      <t>) para la parcela P6-IVR.</t>
    </r>
  </si>
  <si>
    <r>
      <t>Índice de Integridad Biótica de la Vegetación Ribereña (IIB</t>
    </r>
    <r>
      <rPr>
        <vertAlign val="subscript"/>
        <sz val="10"/>
        <color theme="1"/>
        <rFont val="Arial"/>
        <family val="2"/>
      </rPr>
      <t>VegRip</t>
    </r>
    <r>
      <rPr>
        <sz val="10"/>
        <color theme="1"/>
        <rFont val="Arial"/>
        <family val="2"/>
      </rPr>
      <t>) para la parcela P5-IVR.</t>
    </r>
  </si>
  <si>
    <r>
      <t>Índice de Integridad Biótica de la Vegetación Ribereña (IIB</t>
    </r>
    <r>
      <rPr>
        <vertAlign val="subscript"/>
        <sz val="10"/>
        <color theme="1"/>
        <rFont val="Arial"/>
        <family val="2"/>
      </rPr>
      <t>VegRip</t>
    </r>
    <r>
      <rPr>
        <sz val="10"/>
        <color theme="1"/>
        <rFont val="Arial"/>
        <family val="2"/>
      </rPr>
      <t>) para la parcela P4-IVR.</t>
    </r>
  </si>
  <si>
    <t>Astroblepus chapmani</t>
  </si>
  <si>
    <t>Trichomycterus banneaui</t>
  </si>
  <si>
    <t>Trichomycterus striatus</t>
  </si>
  <si>
    <t>AÑO 222</t>
  </si>
  <si>
    <t>B</t>
  </si>
  <si>
    <t>C</t>
  </si>
  <si>
    <t>0.9113</t>
  </si>
  <si>
    <t>0.3422</t>
  </si>
  <si>
    <t>0.343</t>
  </si>
  <si>
    <t>0.08871</t>
  </si>
  <si>
    <t>0.6578</t>
  </si>
  <si>
    <t>0.657</t>
  </si>
  <si>
    <t>0.2298</t>
  </si>
  <si>
    <t>0.3146</t>
  </si>
  <si>
    <t>0.7075</t>
  </si>
  <si>
    <t>0.8394</t>
  </si>
  <si>
    <t>0.1979</t>
  </si>
  <si>
    <t>0.9724</t>
  </si>
  <si>
    <t>0.3831</t>
  </si>
  <si>
    <t>0.8528</t>
  </si>
  <si>
    <t>0.6395</t>
  </si>
  <si>
    <t>0.9705</t>
  </si>
  <si>
    <t>0.1657</t>
  </si>
  <si>
    <t>0.785</t>
  </si>
  <si>
    <t>0.8737</t>
  </si>
  <si>
    <t>0.8159</t>
  </si>
  <si>
    <t>0.9541</t>
  </si>
  <si>
    <t>0.4667</t>
  </si>
  <si>
    <t>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</si>
</sst>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0.000"/>
  </numFmts>
  <fonts count="19" x14ac:knownFonts="1">
    <font>
      <sz val="11"/>
      <color theme="1"/>
      <name val="Calibri"/>
      <family val="2"/>
      <scheme val="minor"/>
    </font>
    <font>
      <sz val="10"/>
      <color theme="1"/>
      <name val="Arial"/>
      <family val="2"/>
    </font>
    <font>
      <b/>
      <sz val="10"/>
      <color theme="1"/>
      <name val="Arial"/>
      <family val="2"/>
    </font>
    <font>
      <b/>
      <sz val="10"/>
      <color rgb="FF000000"/>
      <name val="Arial"/>
      <family val="2"/>
    </font>
    <font>
      <sz val="10"/>
      <color rgb="FF000000"/>
      <name val="Arial"/>
      <family val="2"/>
    </font>
    <font>
      <sz val="10"/>
      <color theme="1"/>
      <name val="Calibri"/>
      <family val="2"/>
      <scheme val="minor"/>
    </font>
    <font>
      <sz val="11"/>
      <color theme="1"/>
      <name val="Calibri"/>
      <family val="2"/>
      <scheme val="minor"/>
    </font>
    <font>
      <b/>
      <sz val="11"/>
      <color theme="1"/>
      <name val="Calibri"/>
      <family val="2"/>
      <scheme val="minor"/>
    </font>
    <font>
      <i/>
      <sz val="10"/>
      <color theme="1"/>
      <name val="Arial"/>
      <family val="2"/>
    </font>
    <font>
      <b/>
      <sz val="11"/>
      <color theme="1"/>
      <name val="Arial"/>
      <family val="2"/>
    </font>
    <font>
      <sz val="12"/>
      <color theme="1"/>
      <name val="Calibri"/>
      <family val="2"/>
      <scheme val="minor"/>
    </font>
    <font>
      <b/>
      <sz val="14"/>
      <color theme="1"/>
      <name val="Calibri"/>
      <family val="2"/>
      <scheme val="minor"/>
    </font>
    <font>
      <b/>
      <sz val="12"/>
      <color theme="1"/>
      <name val="Arial"/>
      <family val="2"/>
    </font>
    <font>
      <sz val="11"/>
      <color theme="1"/>
      <name val="Arial"/>
      <family val="2"/>
    </font>
    <font>
      <b/>
      <sz val="12"/>
      <color theme="0"/>
      <name val="Calibri"/>
      <family val="2"/>
    </font>
    <font>
      <sz val="12"/>
      <color theme="1"/>
      <name val="Calibri"/>
      <family val="2"/>
    </font>
    <font>
      <vertAlign val="subscript"/>
      <sz val="10"/>
      <color theme="1"/>
      <name val="Arial"/>
      <family val="2"/>
    </font>
    <font>
      <b/>
      <vertAlign val="subscript"/>
      <sz val="10"/>
      <color theme="1"/>
      <name val="Arial"/>
      <family val="2"/>
    </font>
    <font>
      <sz val="12"/>
      <color rgb="FF000000"/>
      <name val="Calibri"/>
      <family val="2"/>
    </font>
  </fonts>
  <fills count="8">
    <fill>
      <patternFill patternType="none"/>
    </fill>
    <fill>
      <patternFill patternType="gray125"/>
    </fill>
    <fill>
      <patternFill patternType="solid">
        <fgColor rgb="FF70AD47"/>
        <bgColor indexed="64"/>
      </patternFill>
    </fill>
    <fill>
      <patternFill patternType="solid">
        <fgColor rgb="FFD9D9D9"/>
        <bgColor indexed="64"/>
      </patternFill>
    </fill>
    <fill>
      <patternFill patternType="solid">
        <fgColor rgb="FFFFFF00"/>
        <bgColor indexed="64"/>
      </patternFill>
    </fill>
    <fill>
      <patternFill patternType="solid">
        <fgColor theme="6"/>
        <bgColor indexed="64"/>
      </patternFill>
    </fill>
    <fill>
      <patternFill patternType="solid">
        <fgColor theme="3" tint="-0.249977111117893"/>
        <bgColor indexed="64"/>
      </patternFill>
    </fill>
    <fill>
      <patternFill patternType="solid">
        <fgColor theme="9" tint="0.39997558519241921"/>
        <bgColor indexed="64"/>
      </patternFill>
    </fill>
  </fills>
  <borders count="20">
    <border>
      <left/>
      <right/>
      <top/>
      <bottom/>
      <diagonal/>
    </border>
    <border>
      <left style="medium">
        <color rgb="FFA8D08D"/>
      </left>
      <right style="medium">
        <color rgb="FFA8D08D"/>
      </right>
      <top style="medium">
        <color rgb="FFA8D08D"/>
      </top>
      <bottom style="medium">
        <color rgb="FFA8D08D"/>
      </bottom>
      <diagonal/>
    </border>
    <border>
      <left/>
      <right style="medium">
        <color rgb="FFA8D08D"/>
      </right>
      <top style="medium">
        <color rgb="FFA8D08D"/>
      </top>
      <bottom style="medium">
        <color rgb="FFA8D08D"/>
      </bottom>
      <diagonal/>
    </border>
    <border>
      <left style="medium">
        <color rgb="FFA8D08D"/>
      </left>
      <right style="medium">
        <color rgb="FFA8D08D"/>
      </right>
      <top/>
      <bottom style="medium">
        <color rgb="FFA8D08D"/>
      </bottom>
      <diagonal/>
    </border>
    <border>
      <left/>
      <right style="medium">
        <color rgb="FFA8D08D"/>
      </right>
      <top/>
      <bottom style="medium">
        <color rgb="FFA8D08D"/>
      </bottom>
      <diagonal/>
    </border>
    <border>
      <left style="medium">
        <color rgb="FFA8D08D"/>
      </left>
      <right style="medium">
        <color rgb="FFA8D08D"/>
      </right>
      <top style="medium">
        <color rgb="FFA8D08D"/>
      </top>
      <bottom/>
      <diagonal/>
    </border>
    <border>
      <left/>
      <right/>
      <top style="medium">
        <color rgb="FFA8D08D"/>
      </top>
      <bottom style="medium">
        <color rgb="FFA8D08D"/>
      </bottom>
      <diagonal/>
    </border>
    <border>
      <left style="medium">
        <color rgb="FFA8D08D"/>
      </left>
      <right/>
      <top style="medium">
        <color rgb="FFA8D08D"/>
      </top>
      <bottom style="medium">
        <color rgb="FFA8D08D"/>
      </bottom>
      <diagonal/>
    </border>
    <border>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6" fillId="0" borderId="0" applyFont="0" applyFill="0" applyBorder="0" applyAlignment="0" applyProtection="0"/>
    <xf numFmtId="0" fontId="10" fillId="0" borderId="0"/>
  </cellStyleXfs>
  <cellXfs count="137">
    <xf numFmtId="0" fontId="0" fillId="0" borderId="0" xfId="0"/>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0" borderId="3" xfId="0" applyFont="1" applyBorder="1" applyAlignment="1">
      <alignment horizontal="justify" vertical="center" wrapText="1"/>
    </xf>
    <xf numFmtId="0" fontId="1" fillId="0" borderId="4" xfId="0" applyFont="1" applyBorder="1" applyAlignment="1">
      <alignment horizontal="justify" vertical="center" wrapText="1"/>
    </xf>
    <xf numFmtId="0" fontId="4" fillId="0" borderId="4" xfId="0" applyFont="1" applyBorder="1" applyAlignment="1">
      <alignment horizontal="center" vertical="center"/>
    </xf>
    <xf numFmtId="0" fontId="4" fillId="0" borderId="3" xfId="0" applyFont="1" applyBorder="1" applyAlignment="1">
      <alignment horizontal="left" vertical="center"/>
    </xf>
    <xf numFmtId="17" fontId="4" fillId="0" borderId="4" xfId="0" applyNumberFormat="1" applyFont="1" applyBorder="1" applyAlignment="1">
      <alignment horizontal="center" vertical="center"/>
    </xf>
    <xf numFmtId="16" fontId="4" fillId="0" borderId="4" xfId="0" applyNumberFormat="1" applyFont="1" applyBorder="1" applyAlignment="1">
      <alignment horizontal="center" vertical="center"/>
    </xf>
    <xf numFmtId="0" fontId="5" fillId="3" borderId="8" xfId="0" applyFont="1" applyFill="1" applyBorder="1" applyAlignment="1">
      <alignment horizontal="center" vertical="center" wrapText="1"/>
    </xf>
    <xf numFmtId="0" fontId="1" fillId="0" borderId="9" xfId="0" applyFont="1" applyBorder="1" applyAlignment="1">
      <alignment horizontal="center" vertical="center"/>
    </xf>
    <xf numFmtId="0" fontId="5" fillId="4" borderId="8" xfId="0" applyFont="1" applyFill="1" applyBorder="1" applyAlignment="1">
      <alignment horizontal="center" vertical="center" wrapText="1"/>
    </xf>
    <xf numFmtId="0" fontId="1" fillId="0" borderId="5" xfId="0" applyFont="1" applyBorder="1" applyAlignment="1">
      <alignment vertical="center" wrapText="1"/>
    </xf>
    <xf numFmtId="0" fontId="0" fillId="0" borderId="0" xfId="0" applyFill="1"/>
    <xf numFmtId="0" fontId="0" fillId="0" borderId="0" xfId="0" applyAlignment="1">
      <alignment horizont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0" fontId="0" fillId="0" borderId="0" xfId="0" applyFill="1" applyAlignment="1">
      <alignment horizontal="center"/>
    </xf>
    <xf numFmtId="0" fontId="1" fillId="0" borderId="0" xfId="0" applyFont="1" applyBorder="1" applyAlignment="1">
      <alignment horizontal="justify" vertical="center" wrapText="1"/>
    </xf>
    <xf numFmtId="0" fontId="4" fillId="0" borderId="4" xfId="0" applyNumberFormat="1" applyFont="1" applyBorder="1" applyAlignment="1">
      <alignment horizontal="center" vertical="center"/>
    </xf>
    <xf numFmtId="2" fontId="7" fillId="0" borderId="0" xfId="0" applyNumberFormat="1" applyFont="1"/>
    <xf numFmtId="0" fontId="1" fillId="0" borderId="0" xfId="0" applyFont="1" applyAlignment="1">
      <alignment horizontal="center"/>
    </xf>
    <xf numFmtId="2" fontId="1" fillId="0" borderId="0" xfId="0" applyNumberFormat="1" applyFont="1" applyFill="1" applyBorder="1" applyAlignment="1">
      <alignment horizontal="center" vertical="top" wrapText="1"/>
    </xf>
    <xf numFmtId="2" fontId="1" fillId="0" borderId="0" xfId="0" applyNumberFormat="1" applyFont="1" applyFill="1" applyBorder="1" applyAlignment="1">
      <alignment horizontal="center" vertical="top"/>
    </xf>
    <xf numFmtId="2" fontId="1" fillId="0" borderId="0" xfId="0" applyNumberFormat="1" applyFont="1" applyFill="1" applyAlignment="1">
      <alignment horizontal="center" vertical="top"/>
    </xf>
    <xf numFmtId="0" fontId="1" fillId="0" borderId="0" xfId="0" applyFont="1" applyFill="1" applyAlignment="1">
      <alignment horizontal="center" vertical="top"/>
    </xf>
    <xf numFmtId="0" fontId="1" fillId="0" borderId="0" xfId="0" applyFont="1" applyFill="1" applyBorder="1" applyAlignment="1">
      <alignment horizontal="center" vertical="top"/>
    </xf>
    <xf numFmtId="165" fontId="1" fillId="0" borderId="0" xfId="0" applyNumberFormat="1" applyFont="1" applyFill="1" applyAlignment="1">
      <alignment horizontal="center" vertical="top"/>
    </xf>
    <xf numFmtId="1" fontId="1" fillId="0" borderId="0" xfId="0" applyNumberFormat="1" applyFont="1" applyFill="1" applyBorder="1" applyAlignment="1">
      <alignment horizontal="center" vertical="top"/>
    </xf>
    <xf numFmtId="0" fontId="2" fillId="0" borderId="0" xfId="0" applyFont="1" applyFill="1" applyBorder="1" applyAlignment="1">
      <alignment horizontal="center" vertical="top" wrapText="1"/>
    </xf>
    <xf numFmtId="0" fontId="1" fillId="0" borderId="0" xfId="0" applyFont="1" applyFill="1" applyBorder="1"/>
    <xf numFmtId="0" fontId="1" fillId="0" borderId="0" xfId="0" applyFont="1" applyFill="1"/>
    <xf numFmtId="165" fontId="1" fillId="0" borderId="0" xfId="0" applyNumberFormat="1" applyFont="1" applyFill="1" applyBorder="1" applyAlignment="1">
      <alignment horizontal="center" vertical="top"/>
    </xf>
    <xf numFmtId="165" fontId="2" fillId="0" borderId="0" xfId="0" applyNumberFormat="1" applyFont="1" applyFill="1" applyBorder="1" applyAlignment="1">
      <alignment horizontal="center" vertical="top" wrapText="1"/>
    </xf>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1" fillId="0" borderId="0" xfId="0" applyFont="1" applyFill="1" applyBorder="1" applyAlignment="1">
      <alignment vertical="top" wrapText="1"/>
    </xf>
    <xf numFmtId="1" fontId="1" fillId="0" borderId="0" xfId="0" applyNumberFormat="1" applyFont="1" applyFill="1" applyBorder="1" applyAlignment="1">
      <alignment horizontal="center"/>
    </xf>
    <xf numFmtId="165" fontId="1" fillId="0" borderId="0" xfId="0" applyNumberFormat="1"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left"/>
    </xf>
    <xf numFmtId="1"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xf>
    <xf numFmtId="2" fontId="2" fillId="0" borderId="0" xfId="0" applyNumberFormat="1" applyFont="1" applyFill="1" applyBorder="1" applyAlignment="1">
      <alignment horizontal="center"/>
    </xf>
    <xf numFmtId="0" fontId="2" fillId="0" borderId="0" xfId="0" applyFont="1" applyFill="1" applyBorder="1" applyAlignment="1">
      <alignment horizontal="left"/>
    </xf>
    <xf numFmtId="165" fontId="2" fillId="0" borderId="0" xfId="0" applyNumberFormat="1" applyFont="1" applyFill="1" applyBorder="1" applyAlignment="1">
      <alignment horizontal="center"/>
    </xf>
    <xf numFmtId="2" fontId="1" fillId="0" borderId="0" xfId="0" applyNumberFormat="1" applyFont="1" applyFill="1" applyBorder="1" applyAlignment="1">
      <alignment horizontal="center"/>
    </xf>
    <xf numFmtId="0" fontId="2" fillId="0" borderId="12" xfId="0" applyFont="1" applyFill="1" applyBorder="1" applyAlignment="1">
      <alignment horizontal="left" vertical="top" wrapText="1"/>
    </xf>
    <xf numFmtId="164" fontId="2" fillId="0" borderId="13" xfId="1" applyNumberFormat="1"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8" fillId="0" borderId="15" xfId="0" applyFont="1" applyFill="1" applyBorder="1" applyAlignment="1">
      <alignment horizontal="left" vertical="center"/>
    </xf>
    <xf numFmtId="0" fontId="1" fillId="0" borderId="16" xfId="0" applyFont="1" applyFill="1" applyBorder="1" applyAlignment="1">
      <alignment horizontal="center"/>
    </xf>
    <xf numFmtId="0" fontId="1" fillId="0" borderId="15" xfId="0" applyFont="1" applyFill="1" applyBorder="1" applyAlignment="1">
      <alignment horizontal="left"/>
    </xf>
    <xf numFmtId="0" fontId="1" fillId="0" borderId="15" xfId="0" applyFont="1" applyFill="1" applyBorder="1" applyAlignment="1">
      <alignment horizontal="left" vertical="center"/>
    </xf>
    <xf numFmtId="0" fontId="1" fillId="0" borderId="16" xfId="0" applyFont="1" applyFill="1" applyBorder="1"/>
    <xf numFmtId="0" fontId="2" fillId="0" borderId="16" xfId="0" applyFont="1" applyFill="1" applyBorder="1" applyAlignment="1">
      <alignment horizontal="center"/>
    </xf>
    <xf numFmtId="0" fontId="2" fillId="0" borderId="17" xfId="0" applyFont="1" applyFill="1" applyBorder="1" applyAlignment="1">
      <alignment horizontal="left"/>
    </xf>
    <xf numFmtId="2" fontId="2" fillId="0" borderId="18" xfId="0" applyNumberFormat="1" applyFont="1" applyFill="1" applyBorder="1" applyAlignment="1">
      <alignment horizontal="center"/>
    </xf>
    <xf numFmtId="165" fontId="2" fillId="0" borderId="18" xfId="0" applyNumberFormat="1" applyFont="1" applyFill="1" applyBorder="1" applyAlignment="1">
      <alignment horizontal="center"/>
    </xf>
    <xf numFmtId="165" fontId="2" fillId="0" borderId="19" xfId="0" applyNumberFormat="1" applyFont="1" applyFill="1" applyBorder="1" applyAlignment="1">
      <alignment horizontal="center"/>
    </xf>
    <xf numFmtId="165" fontId="1" fillId="0" borderId="16" xfId="0" applyNumberFormat="1" applyFont="1" applyFill="1" applyBorder="1" applyAlignment="1">
      <alignment horizontal="center"/>
    </xf>
    <xf numFmtId="0" fontId="2" fillId="0" borderId="0" xfId="0" applyFont="1" applyFill="1" applyBorder="1"/>
    <xf numFmtId="0" fontId="2" fillId="0" borderId="0" xfId="0" applyFont="1" applyFill="1" applyBorder="1" applyAlignment="1">
      <alignment horizontal="center" vertical="top"/>
    </xf>
    <xf numFmtId="2" fontId="2" fillId="0" borderId="0" xfId="0" applyNumberFormat="1" applyFont="1" applyFill="1" applyBorder="1" applyAlignment="1">
      <alignment horizontal="center" vertical="top" wrapText="1"/>
    </xf>
    <xf numFmtId="0" fontId="7" fillId="7" borderId="0" xfId="0" applyFont="1" applyFill="1" applyAlignment="1">
      <alignment horizontal="center"/>
    </xf>
    <xf numFmtId="0" fontId="7" fillId="0" borderId="0" xfId="0" applyFont="1" applyFill="1" applyAlignment="1"/>
    <xf numFmtId="0" fontId="7" fillId="0" borderId="0" xfId="0" applyFont="1" applyAlignment="1">
      <alignment horizontal="center" vertical="center" wrapText="1"/>
    </xf>
    <xf numFmtId="165" fontId="0" fillId="0" borderId="0" xfId="0" applyNumberFormat="1" applyAlignment="1">
      <alignment horizontal="center"/>
    </xf>
    <xf numFmtId="165" fontId="0" fillId="0" borderId="0" xfId="0" applyNumberFormat="1" applyFill="1" applyAlignment="1">
      <alignment horizontal="center"/>
    </xf>
    <xf numFmtId="0" fontId="0" fillId="5" borderId="0" xfId="0" applyFill="1"/>
    <xf numFmtId="2" fontId="11" fillId="0" borderId="0" xfId="0" applyNumberFormat="1" applyFont="1" applyFill="1" applyAlignment="1">
      <alignment horizontal="center"/>
    </xf>
    <xf numFmtId="0" fontId="11" fillId="0" borderId="0" xfId="0" applyFont="1"/>
    <xf numFmtId="0" fontId="11" fillId="0" borderId="0" xfId="0" applyFont="1" applyFill="1" applyAlignment="1">
      <alignment horizontal="center"/>
    </xf>
    <xf numFmtId="2" fontId="0" fillId="0" borderId="0" xfId="0" applyNumberFormat="1" applyFill="1" applyAlignment="1">
      <alignment horizontal="center"/>
    </xf>
    <xf numFmtId="2" fontId="11" fillId="5" borderId="0" xfId="0" applyNumberFormat="1" applyFont="1" applyFill="1" applyAlignment="1">
      <alignment horizontal="center"/>
    </xf>
    <xf numFmtId="0" fontId="11" fillId="5" borderId="0" xfId="0" applyFont="1" applyFill="1"/>
    <xf numFmtId="0" fontId="11" fillId="5" borderId="0" xfId="0" applyFont="1" applyFill="1" applyAlignment="1">
      <alignment horizontal="center"/>
    </xf>
    <xf numFmtId="0" fontId="7" fillId="0" borderId="0" xfId="0" applyFont="1" applyAlignment="1">
      <alignment horizontal="center" vertical="center"/>
    </xf>
    <xf numFmtId="0" fontId="7" fillId="0" borderId="0" xfId="0" applyFont="1" applyFill="1" applyAlignment="1">
      <alignment horizontal="center" vertical="center"/>
    </xf>
    <xf numFmtId="0" fontId="7" fillId="7" borderId="0" xfId="0" applyFont="1" applyFill="1" applyBorder="1" applyAlignment="1">
      <alignment horizontal="center"/>
    </xf>
    <xf numFmtId="0" fontId="2"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applyAlignment="1">
      <alignment horizontal="center"/>
    </xf>
    <xf numFmtId="0" fontId="2" fillId="0" borderId="0" xfId="0" applyFont="1" applyFill="1" applyAlignment="1">
      <alignment horizontal="center" vertical="center" wrapText="1"/>
    </xf>
    <xf numFmtId="0" fontId="1" fillId="0" borderId="0" xfId="0" applyFont="1" applyFill="1" applyAlignment="1">
      <alignment horizontal="center"/>
    </xf>
    <xf numFmtId="165" fontId="1" fillId="0" borderId="0" xfId="0" applyNumberFormat="1" applyFont="1" applyFill="1" applyAlignment="1">
      <alignment horizontal="center"/>
    </xf>
    <xf numFmtId="2" fontId="1" fillId="0" borderId="0" xfId="0" applyNumberFormat="1" applyFont="1" applyFill="1" applyAlignment="1">
      <alignment horizontal="center"/>
    </xf>
    <xf numFmtId="0" fontId="2" fillId="0" borderId="0" xfId="0" applyFont="1" applyFill="1"/>
    <xf numFmtId="2" fontId="2" fillId="0" borderId="0" xfId="0" applyNumberFormat="1" applyFont="1" applyFill="1" applyAlignment="1"/>
    <xf numFmtId="0" fontId="3" fillId="0" borderId="4" xfId="0" applyFont="1" applyBorder="1" applyAlignment="1">
      <alignment horizontal="center" vertical="center"/>
    </xf>
    <xf numFmtId="0" fontId="1" fillId="0" borderId="4"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left" vertical="center"/>
    </xf>
    <xf numFmtId="0" fontId="2" fillId="0" borderId="9" xfId="0" applyFont="1" applyBorder="1" applyAlignment="1">
      <alignment horizontal="center" vertical="center"/>
    </xf>
    <xf numFmtId="0" fontId="4" fillId="0" borderId="9" xfId="0" applyFont="1" applyBorder="1" applyAlignment="1">
      <alignment horizontal="center" vertical="center"/>
    </xf>
    <xf numFmtId="2" fontId="2" fillId="0" borderId="9" xfId="0" applyNumberFormat="1" applyFont="1" applyBorder="1" applyAlignment="1">
      <alignment horizontal="center" vertical="center"/>
    </xf>
    <xf numFmtId="0" fontId="2" fillId="7" borderId="0" xfId="0" applyFont="1" applyFill="1" applyAlignment="1">
      <alignment horizontal="center"/>
    </xf>
    <xf numFmtId="0" fontId="2" fillId="7" borderId="0" xfId="0" applyFont="1" applyFill="1" applyAlignment="1">
      <alignment horizontal="left"/>
    </xf>
    <xf numFmtId="0" fontId="2" fillId="0" borderId="0" xfId="0" applyFont="1" applyFill="1" applyAlignment="1">
      <alignment horizontal="left"/>
    </xf>
    <xf numFmtId="0" fontId="1" fillId="0" borderId="0" xfId="0" applyFont="1" applyAlignment="1">
      <alignment horizontal="left"/>
    </xf>
    <xf numFmtId="0" fontId="2" fillId="0" borderId="0" xfId="0" applyFont="1" applyAlignment="1">
      <alignment horizontal="left"/>
    </xf>
    <xf numFmtId="0" fontId="2" fillId="0" borderId="9" xfId="0" applyFont="1" applyBorder="1" applyAlignment="1">
      <alignment horizontal="left" vertical="center"/>
    </xf>
    <xf numFmtId="0" fontId="4" fillId="0" borderId="9" xfId="0" applyFont="1" applyBorder="1" applyAlignment="1">
      <alignment horizontal="left" vertical="center"/>
    </xf>
    <xf numFmtId="0" fontId="3" fillId="0" borderId="9" xfId="0" applyFont="1" applyBorder="1" applyAlignment="1">
      <alignment horizontal="left" vertical="center"/>
    </xf>
    <xf numFmtId="0" fontId="1"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Border="1" applyAlignment="1">
      <alignment horizontal="left" vertical="center"/>
    </xf>
    <xf numFmtId="0" fontId="1" fillId="0" borderId="0" xfId="0" applyFont="1" applyBorder="1" applyAlignment="1">
      <alignment horizontal="left" vertical="center"/>
    </xf>
    <xf numFmtId="0" fontId="1" fillId="0" borderId="0" xfId="0" applyFont="1" applyFill="1" applyAlignment="1">
      <alignment horizontal="left"/>
    </xf>
    <xf numFmtId="0" fontId="2" fillId="2" borderId="1" xfId="0" applyFont="1" applyFill="1" applyBorder="1" applyAlignment="1">
      <alignment horizontal="left" vertical="center"/>
    </xf>
    <xf numFmtId="0" fontId="1" fillId="0" borderId="3" xfId="0" applyFont="1" applyBorder="1" applyAlignment="1">
      <alignment horizontal="left" vertical="center"/>
    </xf>
    <xf numFmtId="0" fontId="2" fillId="0" borderId="0" xfId="0" applyFont="1" applyFill="1" applyBorder="1" applyAlignment="1">
      <alignment horizontal="left" vertical="center"/>
    </xf>
    <xf numFmtId="0" fontId="1" fillId="0" borderId="0" xfId="0" applyFont="1" applyBorder="1" applyAlignment="1">
      <alignment horizontal="left"/>
    </xf>
    <xf numFmtId="0" fontId="9" fillId="0" borderId="0" xfId="0" applyFont="1" applyFill="1" applyBorder="1" applyAlignment="1">
      <alignment horizontal="left" vertical="center"/>
    </xf>
    <xf numFmtId="0" fontId="12" fillId="0" borderId="0" xfId="0" applyFont="1" applyFill="1" applyBorder="1" applyAlignment="1">
      <alignment horizontal="left" vertical="center"/>
    </xf>
    <xf numFmtId="0" fontId="13" fillId="0" borderId="0" xfId="0" applyFont="1" applyAlignment="1">
      <alignment horizontal="left" vertical="center"/>
    </xf>
    <xf numFmtId="0" fontId="13" fillId="0" borderId="0" xfId="0" applyFont="1" applyFill="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49" fontId="14" fillId="6" borderId="0" xfId="2" applyNumberFormat="1" applyFont="1" applyFill="1" applyBorder="1" applyAlignment="1">
      <alignment horizontal="center" vertical="center"/>
    </xf>
    <xf numFmtId="0" fontId="14" fillId="6" borderId="0" xfId="2" applyFont="1" applyFill="1" applyBorder="1" applyAlignment="1">
      <alignment horizontal="center" vertical="center"/>
    </xf>
    <xf numFmtId="0" fontId="15" fillId="0" borderId="0" xfId="2" applyFont="1" applyBorder="1"/>
    <xf numFmtId="0" fontId="15" fillId="0" borderId="0" xfId="2" applyFont="1" applyBorder="1" applyAlignment="1">
      <alignment horizontal="center"/>
    </xf>
    <xf numFmtId="165" fontId="15" fillId="0" borderId="0" xfId="2" applyNumberFormat="1" applyFont="1" applyBorder="1" applyAlignment="1">
      <alignment horizontal="center"/>
    </xf>
    <xf numFmtId="166" fontId="15" fillId="0" borderId="0" xfId="2" applyNumberFormat="1" applyFont="1" applyBorder="1" applyAlignment="1">
      <alignment horizontal="center"/>
    </xf>
    <xf numFmtId="0" fontId="15" fillId="0" borderId="0" xfId="2" applyFont="1" applyFill="1" applyBorder="1" applyAlignment="1">
      <alignment horizontal="center"/>
    </xf>
    <xf numFmtId="0" fontId="18" fillId="0" borderId="0" xfId="2" applyFont="1" applyBorder="1" applyAlignment="1">
      <alignment horizontal="center"/>
    </xf>
    <xf numFmtId="0" fontId="15" fillId="0" borderId="0" xfId="0" applyFont="1" applyBorder="1" applyAlignment="1">
      <alignment horizontal="center" vertical="center"/>
    </xf>
    <xf numFmtId="3" fontId="0" fillId="0" borderId="0" xfId="0" applyNumberFormat="1"/>
    <xf numFmtId="4" fontId="0" fillId="0" borderId="0" xfId="0" applyNumberFormat="1" applyAlignment="1">
      <alignment horizontal="center"/>
    </xf>
  </cellXfs>
  <cellStyles count="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876300</xdr:colOff>
      <xdr:row>9</xdr:row>
      <xdr:rowOff>171450</xdr:rowOff>
    </xdr:from>
    <xdr:to>
      <xdr:col>11</xdr:col>
      <xdr:colOff>751205</xdr:colOff>
      <xdr:row>35</xdr:row>
      <xdr:rowOff>47625</xdr:rowOff>
    </xdr:to>
    <xdr:pic>
      <xdr:nvPicPr>
        <xdr:cNvPr id="3" name="Imagen 2"/>
        <xdr:cNvPicPr/>
      </xdr:nvPicPr>
      <xdr:blipFill rotWithShape="1">
        <a:blip xmlns:r="http://schemas.openxmlformats.org/officeDocument/2006/relationships" r:embed="rId1"/>
        <a:srcRect l="31197" t="22151" r="32527" b="17419"/>
        <a:stretch/>
      </xdr:blipFill>
      <xdr:spPr bwMode="auto">
        <a:xfrm>
          <a:off x="6829425" y="2276475"/>
          <a:ext cx="5399405" cy="505777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tabSelected="1" zoomScale="140" zoomScaleNormal="140" workbookViewId="0">
      <selection activeCell="A16" sqref="A16"/>
    </sheetView>
  </sheetViews>
  <sheetFormatPr baseColWidth="10" defaultColWidth="11.5703125" defaultRowHeight="12.75" x14ac:dyDescent="0.2"/>
  <cols>
    <col min="1" max="1" width="41.85546875" style="106" customWidth="1"/>
    <col min="2" max="2" width="9.42578125" style="25" customWidth="1"/>
    <col min="3" max="3" width="25" style="25" bestFit="1" customWidth="1"/>
    <col min="4" max="4" width="26.7109375" style="106" customWidth="1"/>
    <col min="5" max="5" width="24.7109375" style="106" customWidth="1"/>
    <col min="6" max="6" width="12" style="106" customWidth="1"/>
    <col min="7" max="7" width="11.5703125" style="106"/>
    <col min="8" max="8" width="18.140625" style="106" customWidth="1"/>
    <col min="9" max="9" width="20.140625" style="106" customWidth="1"/>
    <col min="10" max="10" width="18.42578125" style="106" customWidth="1"/>
    <col min="11" max="11" width="20.140625" style="106" customWidth="1"/>
    <col min="12" max="12" width="29.140625" style="106" customWidth="1"/>
    <col min="13" max="16384" width="11.5703125" style="106"/>
  </cols>
  <sheetData>
    <row r="1" spans="1:13" x14ac:dyDescent="0.2">
      <c r="A1" s="104" t="s">
        <v>183</v>
      </c>
      <c r="B1" s="103"/>
      <c r="C1" s="103"/>
      <c r="D1" s="104"/>
      <c r="E1" s="105"/>
      <c r="F1" s="105"/>
      <c r="G1" s="105"/>
    </row>
    <row r="3" spans="1:13" x14ac:dyDescent="0.2">
      <c r="A3" s="107" t="s">
        <v>230</v>
      </c>
    </row>
    <row r="4" spans="1:13" x14ac:dyDescent="0.2">
      <c r="A4" s="108" t="s">
        <v>1</v>
      </c>
      <c r="B4" s="100" t="s">
        <v>142</v>
      </c>
      <c r="C4" s="100" t="s">
        <v>141</v>
      </c>
      <c r="D4" s="108" t="s">
        <v>140</v>
      </c>
    </row>
    <row r="5" spans="1:13" x14ac:dyDescent="0.2">
      <c r="A5" s="124" t="s">
        <v>3</v>
      </c>
      <c r="B5" s="11">
        <v>1</v>
      </c>
      <c r="C5" s="101">
        <v>0.54</v>
      </c>
      <c r="D5" s="109" t="s">
        <v>138</v>
      </c>
    </row>
    <row r="6" spans="1:13" x14ac:dyDescent="0.2">
      <c r="A6" s="125"/>
      <c r="B6" s="11">
        <v>2</v>
      </c>
      <c r="C6" s="101">
        <v>0.63</v>
      </c>
      <c r="D6" s="109" t="s">
        <v>135</v>
      </c>
    </row>
    <row r="7" spans="1:13" x14ac:dyDescent="0.2">
      <c r="A7" s="124" t="s">
        <v>139</v>
      </c>
      <c r="B7" s="11">
        <v>3</v>
      </c>
      <c r="C7" s="101">
        <v>0.66</v>
      </c>
      <c r="D7" s="109" t="s">
        <v>135</v>
      </c>
    </row>
    <row r="8" spans="1:13" x14ac:dyDescent="0.2">
      <c r="A8" s="125"/>
      <c r="B8" s="11">
        <v>4</v>
      </c>
      <c r="C8" s="101">
        <v>0.5</v>
      </c>
      <c r="D8" s="109" t="s">
        <v>138</v>
      </c>
    </row>
    <row r="9" spans="1:13" x14ac:dyDescent="0.2">
      <c r="A9" s="124" t="s">
        <v>137</v>
      </c>
      <c r="B9" s="11">
        <v>5</v>
      </c>
      <c r="C9" s="101">
        <v>0.71</v>
      </c>
      <c r="D9" s="109" t="s">
        <v>135</v>
      </c>
    </row>
    <row r="10" spans="1:13" x14ac:dyDescent="0.2">
      <c r="A10" s="125"/>
      <c r="B10" s="11">
        <v>6</v>
      </c>
      <c r="C10" s="101">
        <v>0.71</v>
      </c>
      <c r="D10" s="109" t="s">
        <v>135</v>
      </c>
    </row>
    <row r="11" spans="1:13" x14ac:dyDescent="0.2">
      <c r="A11" s="108" t="s">
        <v>136</v>
      </c>
      <c r="B11" s="100"/>
      <c r="C11" s="102">
        <f>AVERAGE(C5:C10)</f>
        <v>0.625</v>
      </c>
      <c r="D11" s="110" t="s">
        <v>135</v>
      </c>
    </row>
    <row r="13" spans="1:13" ht="16.5" thickBot="1" x14ac:dyDescent="0.3">
      <c r="A13" s="111" t="s">
        <v>231</v>
      </c>
      <c r="B13" s="15"/>
      <c r="C13" s="15"/>
      <c r="E13" s="46"/>
      <c r="F13" s="112"/>
      <c r="G13" s="44"/>
      <c r="H13" s="113"/>
      <c r="I13" s="114"/>
      <c r="J13" s="114"/>
      <c r="K13" s="113"/>
      <c r="L13" s="113"/>
      <c r="M13" s="115"/>
    </row>
    <row r="14" spans="1:13" ht="13.5" thickBot="1" x14ac:dyDescent="0.25">
      <c r="A14" s="116" t="s">
        <v>4</v>
      </c>
      <c r="B14" s="1" t="s">
        <v>220</v>
      </c>
      <c r="C14" s="1" t="s">
        <v>33</v>
      </c>
      <c r="E14" s="46"/>
      <c r="F14" s="112"/>
      <c r="G14" s="44"/>
      <c r="H14" s="113"/>
      <c r="I14" s="114"/>
      <c r="J14" s="114"/>
      <c r="K14" s="113"/>
      <c r="L14" s="113"/>
      <c r="M14" s="115"/>
    </row>
    <row r="15" spans="1:13" ht="13.5" thickBot="1" x14ac:dyDescent="0.25">
      <c r="A15" s="117" t="s">
        <v>221</v>
      </c>
      <c r="B15" s="6">
        <v>2</v>
      </c>
      <c r="C15" s="6">
        <v>0</v>
      </c>
      <c r="E15" s="46"/>
      <c r="F15" s="112"/>
      <c r="G15" s="44"/>
      <c r="H15" s="113"/>
      <c r="I15" s="113"/>
      <c r="J15" s="113"/>
      <c r="K15" s="113"/>
      <c r="L15" s="113"/>
    </row>
    <row r="16" spans="1:13" ht="13.5" thickBot="1" x14ac:dyDescent="0.25">
      <c r="A16" s="117" t="s">
        <v>222</v>
      </c>
      <c r="B16" s="6">
        <v>0</v>
      </c>
      <c r="C16" s="6">
        <v>0</v>
      </c>
      <c r="E16" s="46"/>
      <c r="F16" s="112"/>
      <c r="G16" s="44"/>
      <c r="H16" s="113"/>
      <c r="I16" s="113"/>
      <c r="J16" s="113"/>
      <c r="K16" s="113"/>
      <c r="L16" s="113"/>
    </row>
    <row r="17" spans="1:12" ht="13.5" thickBot="1" x14ac:dyDescent="0.25">
      <c r="A17" s="117" t="s">
        <v>223</v>
      </c>
      <c r="B17" s="6">
        <v>0</v>
      </c>
      <c r="C17" s="6">
        <v>1</v>
      </c>
      <c r="E17" s="46"/>
      <c r="F17" s="112"/>
      <c r="G17" s="44"/>
      <c r="H17" s="113"/>
      <c r="I17" s="114"/>
      <c r="J17" s="114"/>
      <c r="K17" s="113"/>
      <c r="L17" s="113"/>
    </row>
    <row r="18" spans="1:12" ht="13.5" thickBot="1" x14ac:dyDescent="0.25">
      <c r="A18" s="117" t="s">
        <v>224</v>
      </c>
      <c r="B18" s="6">
        <v>0</v>
      </c>
      <c r="C18" s="6">
        <v>1</v>
      </c>
      <c r="E18" s="118"/>
      <c r="F18" s="118"/>
      <c r="G18" s="44"/>
      <c r="H18" s="113"/>
      <c r="I18" s="114"/>
      <c r="J18" s="114"/>
      <c r="K18" s="113"/>
      <c r="L18" s="113"/>
    </row>
    <row r="19" spans="1:12" ht="13.5" thickBot="1" x14ac:dyDescent="0.25">
      <c r="A19" s="117" t="s">
        <v>225</v>
      </c>
      <c r="B19" s="6">
        <v>18.89</v>
      </c>
      <c r="C19" s="6">
        <v>0</v>
      </c>
      <c r="E19" s="44"/>
      <c r="F19" s="44"/>
      <c r="G19" s="44"/>
      <c r="H19" s="119"/>
      <c r="I19" s="119"/>
      <c r="J19" s="119"/>
      <c r="K19" s="119"/>
      <c r="L19" s="119"/>
    </row>
    <row r="20" spans="1:12" ht="13.5" thickBot="1" x14ac:dyDescent="0.25">
      <c r="A20" s="117" t="s">
        <v>226</v>
      </c>
      <c r="B20" s="6">
        <v>50.56</v>
      </c>
      <c r="C20" s="6">
        <v>1</v>
      </c>
      <c r="E20" s="44"/>
      <c r="F20" s="44"/>
      <c r="G20" s="44"/>
      <c r="H20" s="119"/>
      <c r="I20" s="119"/>
      <c r="J20" s="119"/>
      <c r="K20" s="119"/>
      <c r="L20" s="119"/>
    </row>
    <row r="21" spans="1:12" ht="13.5" thickBot="1" x14ac:dyDescent="0.25">
      <c r="A21" s="117" t="s">
        <v>227</v>
      </c>
      <c r="B21" s="6">
        <v>2.0499999999999998</v>
      </c>
      <c r="C21" s="6">
        <v>1</v>
      </c>
      <c r="E21" s="44"/>
      <c r="F21" s="44"/>
      <c r="G21" s="44"/>
      <c r="H21" s="119"/>
      <c r="I21" s="119"/>
      <c r="J21" s="119"/>
      <c r="K21" s="119"/>
      <c r="L21" s="119"/>
    </row>
    <row r="22" spans="1:12" ht="13.5" thickBot="1" x14ac:dyDescent="0.25">
      <c r="A22" s="117" t="s">
        <v>228</v>
      </c>
      <c r="B22" s="6">
        <v>665</v>
      </c>
      <c r="C22" s="6">
        <v>0.3</v>
      </c>
      <c r="E22" s="44"/>
      <c r="F22" s="44"/>
      <c r="G22" s="44"/>
      <c r="H22" s="119"/>
      <c r="I22" s="119"/>
      <c r="J22" s="119"/>
      <c r="K22" s="119"/>
      <c r="L22" s="119"/>
    </row>
    <row r="23" spans="1:12" ht="16.5" thickBot="1" x14ac:dyDescent="0.25">
      <c r="A23" s="99" t="s">
        <v>229</v>
      </c>
      <c r="B23" s="97"/>
      <c r="C23" s="96">
        <v>0.54</v>
      </c>
      <c r="H23" s="120"/>
      <c r="I23" s="121"/>
      <c r="J23" s="121"/>
      <c r="K23" s="44"/>
      <c r="L23" s="119"/>
    </row>
    <row r="24" spans="1:12" ht="15.75" thickBot="1" x14ac:dyDescent="0.25">
      <c r="A24" s="99" t="s">
        <v>2</v>
      </c>
      <c r="B24" s="97"/>
      <c r="C24" s="6" t="s">
        <v>138</v>
      </c>
      <c r="H24" s="120"/>
      <c r="I24" s="120"/>
      <c r="J24" s="120"/>
      <c r="K24" s="44"/>
    </row>
    <row r="25" spans="1:12" ht="15" x14ac:dyDescent="0.25">
      <c r="A25" s="122"/>
      <c r="B25" s="15"/>
      <c r="C25" s="15"/>
      <c r="H25" s="123"/>
      <c r="I25" s="123"/>
      <c r="J25" s="123"/>
      <c r="K25" s="44"/>
    </row>
    <row r="26" spans="1:12" ht="15" x14ac:dyDescent="0.25">
      <c r="A26" s="122"/>
      <c r="B26" s="15"/>
      <c r="C26" s="15"/>
    </row>
    <row r="27" spans="1:12" ht="16.5" thickBot="1" x14ac:dyDescent="0.3">
      <c r="A27" s="111" t="s">
        <v>233</v>
      </c>
      <c r="B27" s="15"/>
      <c r="C27" s="15"/>
    </row>
    <row r="28" spans="1:12" ht="13.5" thickBot="1" x14ac:dyDescent="0.25">
      <c r="A28" s="116" t="s">
        <v>4</v>
      </c>
      <c r="B28" s="1" t="s">
        <v>220</v>
      </c>
      <c r="C28" s="1" t="s">
        <v>33</v>
      </c>
    </row>
    <row r="29" spans="1:12" ht="13.5" thickBot="1" x14ac:dyDescent="0.25">
      <c r="A29" s="117" t="s">
        <v>221</v>
      </c>
      <c r="B29" s="6">
        <v>0</v>
      </c>
      <c r="C29" s="6">
        <v>0</v>
      </c>
    </row>
    <row r="30" spans="1:12" ht="13.5" thickBot="1" x14ac:dyDescent="0.25">
      <c r="A30" s="117" t="s">
        <v>222</v>
      </c>
      <c r="B30" s="6">
        <v>0</v>
      </c>
      <c r="C30" s="6">
        <v>0</v>
      </c>
    </row>
    <row r="31" spans="1:12" ht="13.5" thickBot="1" x14ac:dyDescent="0.25">
      <c r="A31" s="117" t="s">
        <v>223</v>
      </c>
      <c r="B31" s="6">
        <v>0</v>
      </c>
      <c r="C31" s="6">
        <v>1</v>
      </c>
    </row>
    <row r="32" spans="1:12" ht="13.5" thickBot="1" x14ac:dyDescent="0.25">
      <c r="A32" s="117" t="s">
        <v>224</v>
      </c>
      <c r="B32" s="6">
        <v>0</v>
      </c>
      <c r="C32" s="6">
        <v>1</v>
      </c>
    </row>
    <row r="33" spans="1:3" ht="13.5" thickBot="1" x14ac:dyDescent="0.25">
      <c r="A33" s="117" t="s">
        <v>225</v>
      </c>
      <c r="B33" s="6">
        <v>58.94</v>
      </c>
      <c r="C33" s="6">
        <v>0</v>
      </c>
    </row>
    <row r="34" spans="1:3" ht="13.5" thickBot="1" x14ac:dyDescent="0.25">
      <c r="A34" s="117" t="s">
        <v>226</v>
      </c>
      <c r="B34" s="6">
        <v>31.89</v>
      </c>
      <c r="C34" s="6">
        <v>1</v>
      </c>
    </row>
    <row r="35" spans="1:3" ht="13.5" thickBot="1" x14ac:dyDescent="0.25">
      <c r="A35" s="117" t="s">
        <v>227</v>
      </c>
      <c r="B35" s="6">
        <v>9.17</v>
      </c>
      <c r="C35" s="6">
        <v>1</v>
      </c>
    </row>
    <row r="36" spans="1:3" ht="13.5" thickBot="1" x14ac:dyDescent="0.25">
      <c r="A36" s="117" t="s">
        <v>228</v>
      </c>
      <c r="B36" s="6">
        <v>190</v>
      </c>
      <c r="C36" s="6">
        <v>1</v>
      </c>
    </row>
    <row r="37" spans="1:3" ht="15" thickBot="1" x14ac:dyDescent="0.25">
      <c r="A37" s="99" t="s">
        <v>229</v>
      </c>
      <c r="B37" s="97"/>
      <c r="C37" s="96">
        <v>0.63</v>
      </c>
    </row>
    <row r="38" spans="1:3" ht="13.5" thickBot="1" x14ac:dyDescent="0.25">
      <c r="A38" s="99" t="s">
        <v>2</v>
      </c>
      <c r="B38" s="97"/>
      <c r="C38" s="6" t="s">
        <v>135</v>
      </c>
    </row>
    <row r="39" spans="1:3" ht="15" x14ac:dyDescent="0.25">
      <c r="A39" s="122"/>
      <c r="B39" s="15"/>
      <c r="C39" s="15"/>
    </row>
    <row r="40" spans="1:3" ht="15" x14ac:dyDescent="0.25">
      <c r="A40" s="122"/>
      <c r="B40" s="15"/>
      <c r="C40" s="15"/>
    </row>
    <row r="41" spans="1:3" ht="16.5" thickBot="1" x14ac:dyDescent="0.3">
      <c r="A41" s="111" t="s">
        <v>232</v>
      </c>
      <c r="B41" s="15"/>
      <c r="C41" s="15"/>
    </row>
    <row r="42" spans="1:3" ht="13.5" thickBot="1" x14ac:dyDescent="0.25">
      <c r="A42" s="116" t="s">
        <v>4</v>
      </c>
      <c r="B42" s="1" t="s">
        <v>220</v>
      </c>
      <c r="C42" s="1" t="s">
        <v>33</v>
      </c>
    </row>
    <row r="43" spans="1:3" ht="13.5" thickBot="1" x14ac:dyDescent="0.25">
      <c r="A43" s="117" t="s">
        <v>221</v>
      </c>
      <c r="B43" s="6">
        <v>1</v>
      </c>
      <c r="C43" s="6">
        <v>0</v>
      </c>
    </row>
    <row r="44" spans="1:3" ht="13.5" thickBot="1" x14ac:dyDescent="0.25">
      <c r="A44" s="117" t="s">
        <v>222</v>
      </c>
      <c r="B44" s="6">
        <v>0</v>
      </c>
      <c r="C44" s="6">
        <v>0</v>
      </c>
    </row>
    <row r="45" spans="1:3" ht="13.5" thickBot="1" x14ac:dyDescent="0.25">
      <c r="A45" s="117" t="s">
        <v>223</v>
      </c>
      <c r="B45" s="6">
        <v>0</v>
      </c>
      <c r="C45" s="6">
        <v>1</v>
      </c>
    </row>
    <row r="46" spans="1:3" ht="13.5" thickBot="1" x14ac:dyDescent="0.25">
      <c r="A46" s="117" t="s">
        <v>224</v>
      </c>
      <c r="B46" s="6">
        <v>0</v>
      </c>
      <c r="C46" s="6">
        <v>1</v>
      </c>
    </row>
    <row r="47" spans="1:3" ht="13.5" thickBot="1" x14ac:dyDescent="0.25">
      <c r="A47" s="117" t="s">
        <v>225</v>
      </c>
      <c r="B47" s="6">
        <v>0.26</v>
      </c>
      <c r="C47" s="6">
        <v>1</v>
      </c>
    </row>
    <row r="48" spans="1:3" ht="13.5" thickBot="1" x14ac:dyDescent="0.25">
      <c r="A48" s="117" t="s">
        <v>226</v>
      </c>
      <c r="B48" s="6">
        <v>92.47</v>
      </c>
      <c r="C48" s="6">
        <v>1</v>
      </c>
    </row>
    <row r="49" spans="1:3" ht="13.5" thickBot="1" x14ac:dyDescent="0.25">
      <c r="A49" s="117" t="s">
        <v>227</v>
      </c>
      <c r="B49" s="6">
        <v>5.34</v>
      </c>
      <c r="C49" s="6">
        <v>1</v>
      </c>
    </row>
    <row r="50" spans="1:3" ht="13.5" thickBot="1" x14ac:dyDescent="0.25">
      <c r="A50" s="117" t="s">
        <v>228</v>
      </c>
      <c r="B50" s="6">
        <v>520</v>
      </c>
      <c r="C50" s="6">
        <v>0.3</v>
      </c>
    </row>
    <row r="51" spans="1:3" ht="15" thickBot="1" x14ac:dyDescent="0.25">
      <c r="A51" s="99" t="s">
        <v>229</v>
      </c>
      <c r="B51" s="97"/>
      <c r="C51" s="96">
        <v>0.66</v>
      </c>
    </row>
    <row r="52" spans="1:3" ht="13.5" thickBot="1" x14ac:dyDescent="0.25">
      <c r="A52" s="99" t="s">
        <v>2</v>
      </c>
      <c r="B52" s="97"/>
      <c r="C52" s="6" t="s">
        <v>135</v>
      </c>
    </row>
    <row r="53" spans="1:3" ht="15" x14ac:dyDescent="0.25">
      <c r="A53" s="122"/>
      <c r="B53" s="15"/>
      <c r="C53" s="15"/>
    </row>
    <row r="54" spans="1:3" ht="15" x14ac:dyDescent="0.25">
      <c r="A54" s="122"/>
      <c r="B54" s="15"/>
      <c r="C54" s="15"/>
    </row>
    <row r="55" spans="1:3" ht="16.5" thickBot="1" x14ac:dyDescent="0.3">
      <c r="A55" s="111" t="s">
        <v>236</v>
      </c>
      <c r="B55" s="15"/>
      <c r="C55" s="15"/>
    </row>
    <row r="56" spans="1:3" ht="13.5" thickBot="1" x14ac:dyDescent="0.25">
      <c r="A56" s="116" t="s">
        <v>4</v>
      </c>
      <c r="B56" s="1" t="s">
        <v>220</v>
      </c>
      <c r="C56" s="1" t="s">
        <v>33</v>
      </c>
    </row>
    <row r="57" spans="1:3" ht="13.5" thickBot="1" x14ac:dyDescent="0.25">
      <c r="A57" s="117" t="s">
        <v>221</v>
      </c>
      <c r="B57" s="6">
        <v>0</v>
      </c>
      <c r="C57" s="6">
        <v>0</v>
      </c>
    </row>
    <row r="58" spans="1:3" ht="13.5" thickBot="1" x14ac:dyDescent="0.25">
      <c r="A58" s="117" t="s">
        <v>222</v>
      </c>
      <c r="B58" s="6">
        <v>0</v>
      </c>
      <c r="C58" s="6">
        <v>0</v>
      </c>
    </row>
    <row r="59" spans="1:3" ht="13.5" thickBot="1" x14ac:dyDescent="0.25">
      <c r="A59" s="117" t="s">
        <v>223</v>
      </c>
      <c r="B59" s="6">
        <v>0</v>
      </c>
      <c r="C59" s="6">
        <v>1</v>
      </c>
    </row>
    <row r="60" spans="1:3" ht="13.5" thickBot="1" x14ac:dyDescent="0.25">
      <c r="A60" s="117" t="s">
        <v>224</v>
      </c>
      <c r="B60" s="6">
        <v>0</v>
      </c>
      <c r="C60" s="6">
        <v>1</v>
      </c>
    </row>
    <row r="61" spans="1:3" ht="13.5" thickBot="1" x14ac:dyDescent="0.25">
      <c r="A61" s="117" t="s">
        <v>225</v>
      </c>
      <c r="B61" s="6">
        <v>76.31</v>
      </c>
      <c r="C61" s="6">
        <v>0</v>
      </c>
    </row>
    <row r="62" spans="1:3" ht="13.5" thickBot="1" x14ac:dyDescent="0.25">
      <c r="A62" s="117" t="s">
        <v>226</v>
      </c>
      <c r="B62" s="6">
        <v>15.15</v>
      </c>
      <c r="C62" s="6">
        <v>0.7</v>
      </c>
    </row>
    <row r="63" spans="1:3" ht="13.5" thickBot="1" x14ac:dyDescent="0.25">
      <c r="A63" s="117" t="s">
        <v>227</v>
      </c>
      <c r="B63" s="6">
        <v>8.5500000000000007</v>
      </c>
      <c r="C63" s="6">
        <v>1</v>
      </c>
    </row>
    <row r="64" spans="1:3" ht="13.5" thickBot="1" x14ac:dyDescent="0.25">
      <c r="A64" s="117" t="s">
        <v>228</v>
      </c>
      <c r="B64" s="6">
        <v>578</v>
      </c>
      <c r="C64" s="6">
        <v>0.3</v>
      </c>
    </row>
    <row r="65" spans="1:3" ht="15" thickBot="1" x14ac:dyDescent="0.25">
      <c r="A65" s="99" t="s">
        <v>229</v>
      </c>
      <c r="B65" s="97"/>
      <c r="C65" s="96">
        <v>0.5</v>
      </c>
    </row>
    <row r="66" spans="1:3" ht="13.5" thickBot="1" x14ac:dyDescent="0.25">
      <c r="A66" s="99" t="s">
        <v>2</v>
      </c>
      <c r="B66" s="97"/>
      <c r="C66" s="6" t="s">
        <v>138</v>
      </c>
    </row>
    <row r="67" spans="1:3" ht="15" x14ac:dyDescent="0.25">
      <c r="A67" s="122"/>
      <c r="B67" s="15"/>
      <c r="C67" s="15"/>
    </row>
    <row r="68" spans="1:3" ht="15" x14ac:dyDescent="0.25">
      <c r="A68" s="122"/>
      <c r="B68" s="15"/>
      <c r="C68" s="15"/>
    </row>
    <row r="69" spans="1:3" ht="16.5" thickBot="1" x14ac:dyDescent="0.3">
      <c r="A69" s="111" t="s">
        <v>235</v>
      </c>
      <c r="B69" s="15"/>
      <c r="C69" s="15"/>
    </row>
    <row r="70" spans="1:3" ht="13.5" thickBot="1" x14ac:dyDescent="0.25">
      <c r="A70" s="116" t="s">
        <v>4</v>
      </c>
      <c r="B70" s="1" t="s">
        <v>220</v>
      </c>
      <c r="C70" s="1" t="s">
        <v>33</v>
      </c>
    </row>
    <row r="71" spans="1:3" ht="13.5" thickBot="1" x14ac:dyDescent="0.25">
      <c r="A71" s="117" t="s">
        <v>221</v>
      </c>
      <c r="B71" s="6">
        <v>1</v>
      </c>
      <c r="C71" s="6">
        <v>0</v>
      </c>
    </row>
    <row r="72" spans="1:3" ht="13.5" thickBot="1" x14ac:dyDescent="0.25">
      <c r="A72" s="117" t="s">
        <v>222</v>
      </c>
      <c r="B72" s="6">
        <v>0</v>
      </c>
      <c r="C72" s="6">
        <v>0</v>
      </c>
    </row>
    <row r="73" spans="1:3" ht="13.5" thickBot="1" x14ac:dyDescent="0.25">
      <c r="A73" s="117" t="s">
        <v>223</v>
      </c>
      <c r="B73" s="6">
        <v>0</v>
      </c>
      <c r="C73" s="6">
        <v>1</v>
      </c>
    </row>
    <row r="74" spans="1:3" ht="13.5" thickBot="1" x14ac:dyDescent="0.25">
      <c r="A74" s="117" t="s">
        <v>224</v>
      </c>
      <c r="B74" s="6">
        <v>0</v>
      </c>
      <c r="C74" s="6">
        <v>1</v>
      </c>
    </row>
    <row r="75" spans="1:3" ht="13.5" thickBot="1" x14ac:dyDescent="0.25">
      <c r="A75" s="117" t="s">
        <v>225</v>
      </c>
      <c r="B75" s="6">
        <v>2.75</v>
      </c>
      <c r="C75" s="6">
        <v>1</v>
      </c>
    </row>
    <row r="76" spans="1:3" ht="13.5" thickBot="1" x14ac:dyDescent="0.25">
      <c r="A76" s="117" t="s">
        <v>226</v>
      </c>
      <c r="B76" s="6">
        <v>84.14</v>
      </c>
      <c r="C76" s="6">
        <v>1</v>
      </c>
    </row>
    <row r="77" spans="1:3" ht="13.5" thickBot="1" x14ac:dyDescent="0.25">
      <c r="A77" s="117" t="s">
        <v>227</v>
      </c>
      <c r="B77" s="6">
        <v>9.34</v>
      </c>
      <c r="C77" s="6">
        <v>1</v>
      </c>
    </row>
    <row r="78" spans="1:3" ht="13.5" thickBot="1" x14ac:dyDescent="0.25">
      <c r="A78" s="117" t="s">
        <v>228</v>
      </c>
      <c r="B78" s="6">
        <v>380</v>
      </c>
      <c r="C78" s="6">
        <v>0.7</v>
      </c>
    </row>
    <row r="79" spans="1:3" ht="15" thickBot="1" x14ac:dyDescent="0.25">
      <c r="A79" s="99" t="s">
        <v>229</v>
      </c>
      <c r="B79" s="98"/>
      <c r="C79" s="96">
        <v>0.71</v>
      </c>
    </row>
    <row r="80" spans="1:3" ht="13.5" thickBot="1" x14ac:dyDescent="0.25">
      <c r="A80" s="99" t="s">
        <v>2</v>
      </c>
      <c r="B80" s="97"/>
      <c r="C80" s="6" t="s">
        <v>135</v>
      </c>
    </row>
    <row r="81" spans="1:3" ht="15" x14ac:dyDescent="0.25">
      <c r="A81" s="122"/>
      <c r="B81" s="15"/>
      <c r="C81" s="15"/>
    </row>
    <row r="82" spans="1:3" ht="15" x14ac:dyDescent="0.25">
      <c r="A82" s="122"/>
      <c r="B82" s="15"/>
      <c r="C82" s="15"/>
    </row>
    <row r="83" spans="1:3" ht="16.5" thickBot="1" x14ac:dyDescent="0.3">
      <c r="A83" s="111" t="s">
        <v>234</v>
      </c>
      <c r="B83" s="15"/>
      <c r="C83" s="15"/>
    </row>
    <row r="84" spans="1:3" ht="13.5" thickBot="1" x14ac:dyDescent="0.25">
      <c r="A84" s="116" t="s">
        <v>4</v>
      </c>
      <c r="B84" s="1" t="s">
        <v>220</v>
      </c>
      <c r="C84" s="1" t="s">
        <v>33</v>
      </c>
    </row>
    <row r="85" spans="1:3" ht="13.5" thickBot="1" x14ac:dyDescent="0.25">
      <c r="A85" s="117" t="s">
        <v>221</v>
      </c>
      <c r="B85" s="6">
        <v>1</v>
      </c>
      <c r="C85" s="6">
        <v>0</v>
      </c>
    </row>
    <row r="86" spans="1:3" ht="13.5" thickBot="1" x14ac:dyDescent="0.25">
      <c r="A86" s="117" t="s">
        <v>222</v>
      </c>
      <c r="B86" s="6">
        <v>0</v>
      </c>
      <c r="C86" s="6">
        <v>0</v>
      </c>
    </row>
    <row r="87" spans="1:3" ht="13.5" thickBot="1" x14ac:dyDescent="0.25">
      <c r="A87" s="117" t="s">
        <v>223</v>
      </c>
      <c r="B87" s="6">
        <v>0</v>
      </c>
      <c r="C87" s="6">
        <v>1</v>
      </c>
    </row>
    <row r="88" spans="1:3" ht="13.5" thickBot="1" x14ac:dyDescent="0.25">
      <c r="A88" s="117" t="s">
        <v>224</v>
      </c>
      <c r="B88" s="6">
        <v>0</v>
      </c>
      <c r="C88" s="6">
        <v>1</v>
      </c>
    </row>
    <row r="89" spans="1:3" ht="13.5" thickBot="1" x14ac:dyDescent="0.25">
      <c r="A89" s="117" t="s">
        <v>225</v>
      </c>
      <c r="B89" s="6">
        <v>0.36</v>
      </c>
      <c r="C89" s="6">
        <v>1</v>
      </c>
    </row>
    <row r="90" spans="1:3" ht="13.5" thickBot="1" x14ac:dyDescent="0.25">
      <c r="A90" s="117" t="s">
        <v>226</v>
      </c>
      <c r="B90" s="6">
        <v>86.06</v>
      </c>
      <c r="C90" s="6">
        <v>1</v>
      </c>
    </row>
    <row r="91" spans="1:3" ht="13.5" thickBot="1" x14ac:dyDescent="0.25">
      <c r="A91" s="117" t="s">
        <v>227</v>
      </c>
      <c r="B91" s="6">
        <v>13.37</v>
      </c>
      <c r="C91" s="6">
        <v>1</v>
      </c>
    </row>
    <row r="92" spans="1:3" ht="13.5" thickBot="1" x14ac:dyDescent="0.25">
      <c r="A92" s="117" t="s">
        <v>228</v>
      </c>
      <c r="B92" s="6">
        <v>434</v>
      </c>
      <c r="C92" s="6">
        <v>0.7</v>
      </c>
    </row>
    <row r="93" spans="1:3" ht="15" thickBot="1" x14ac:dyDescent="0.25">
      <c r="A93" s="99" t="s">
        <v>229</v>
      </c>
      <c r="B93" s="98"/>
      <c r="C93" s="96">
        <v>0.71</v>
      </c>
    </row>
    <row r="94" spans="1:3" ht="13.5" thickBot="1" x14ac:dyDescent="0.25">
      <c r="A94" s="99" t="s">
        <v>2</v>
      </c>
      <c r="B94" s="97"/>
      <c r="C94" s="6" t="s">
        <v>135</v>
      </c>
    </row>
    <row r="95" spans="1:3" ht="15" x14ac:dyDescent="0.25">
      <c r="A95" s="122"/>
      <c r="B95" s="15"/>
      <c r="C95" s="15"/>
    </row>
  </sheetData>
  <mergeCells count="3">
    <mergeCell ref="A9:A10"/>
    <mergeCell ref="A7:A8"/>
    <mergeCell ref="A5:A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0"/>
  <sheetViews>
    <sheetView workbookViewId="0">
      <selection activeCell="I6" sqref="I1:O1048576"/>
    </sheetView>
  </sheetViews>
  <sheetFormatPr baseColWidth="10" defaultColWidth="20.7109375" defaultRowHeight="12.75" x14ac:dyDescent="0.2"/>
  <cols>
    <col min="1" max="1" width="20.7109375" style="34"/>
    <col min="2" max="2" width="11.5703125" style="30" bestFit="1" customWidth="1"/>
    <col min="3" max="3" width="14.42578125" style="30" bestFit="1" customWidth="1"/>
    <col min="4" max="4" width="8.85546875" style="30" customWidth="1"/>
    <col min="5" max="5" width="10.42578125" style="30" customWidth="1"/>
    <col min="6" max="6" width="11.85546875" style="36" customWidth="1"/>
    <col min="7" max="7" width="11.42578125" style="30" customWidth="1"/>
    <col min="8" max="8" width="20.7109375" style="35"/>
    <col min="9" max="16384" width="20.7109375" style="34"/>
  </cols>
  <sheetData>
    <row r="5" spans="1:8" x14ac:dyDescent="0.2">
      <c r="A5" s="34" t="s">
        <v>0</v>
      </c>
      <c r="H5" s="34"/>
    </row>
    <row r="6" spans="1:8" x14ac:dyDescent="0.2">
      <c r="H6" s="34"/>
    </row>
    <row r="7" spans="1:8" ht="25.5" x14ac:dyDescent="0.2">
      <c r="A7" s="39" t="s">
        <v>4</v>
      </c>
      <c r="B7" s="33" t="s">
        <v>90</v>
      </c>
      <c r="C7" s="33" t="s">
        <v>107</v>
      </c>
      <c r="D7" s="33" t="s">
        <v>98</v>
      </c>
      <c r="E7" s="33" t="s">
        <v>110</v>
      </c>
      <c r="F7" s="37" t="s">
        <v>97</v>
      </c>
      <c r="G7" s="33" t="s">
        <v>109</v>
      </c>
      <c r="H7" s="34"/>
    </row>
    <row r="8" spans="1:8" ht="38.25" x14ac:dyDescent="0.2">
      <c r="A8" s="38" t="s">
        <v>67</v>
      </c>
      <c r="B8" s="29">
        <v>0.35</v>
      </c>
      <c r="C8" s="27">
        <v>0.7</v>
      </c>
      <c r="D8" s="28">
        <v>0.27272727272727271</v>
      </c>
      <c r="E8" s="27">
        <v>0.3</v>
      </c>
      <c r="F8" s="31">
        <v>0.5</v>
      </c>
      <c r="G8" s="27">
        <v>0.7</v>
      </c>
      <c r="H8" s="34"/>
    </row>
    <row r="9" spans="1:8" ht="25.5" x14ac:dyDescent="0.2">
      <c r="A9" s="38" t="s">
        <v>68</v>
      </c>
      <c r="B9" s="29">
        <v>45</v>
      </c>
      <c r="C9" s="30">
        <v>0</v>
      </c>
      <c r="D9" s="31">
        <v>36.4</v>
      </c>
      <c r="E9" s="30">
        <v>0</v>
      </c>
      <c r="F9" s="31">
        <v>42.857142857142854</v>
      </c>
      <c r="G9" s="30">
        <v>0</v>
      </c>
      <c r="H9" s="34"/>
    </row>
    <row r="10" spans="1:8" ht="25.5" x14ac:dyDescent="0.2">
      <c r="A10" s="38" t="s">
        <v>69</v>
      </c>
      <c r="B10" s="29">
        <v>45</v>
      </c>
      <c r="C10" s="32">
        <v>0</v>
      </c>
      <c r="D10" s="31">
        <v>45.5</v>
      </c>
      <c r="E10" s="32">
        <v>0</v>
      </c>
      <c r="F10" s="31">
        <v>42.857142857142854</v>
      </c>
      <c r="G10" s="32">
        <v>0</v>
      </c>
      <c r="H10" s="34"/>
    </row>
    <row r="11" spans="1:8" ht="25.5" x14ac:dyDescent="0.2">
      <c r="A11" s="38" t="s">
        <v>70</v>
      </c>
      <c r="B11" s="29">
        <v>11</v>
      </c>
      <c r="C11" s="30">
        <v>1</v>
      </c>
      <c r="D11" s="31">
        <v>11</v>
      </c>
      <c r="E11" s="30">
        <v>1</v>
      </c>
      <c r="F11" s="31">
        <v>8</v>
      </c>
      <c r="G11" s="30">
        <v>1</v>
      </c>
      <c r="H11" s="34"/>
    </row>
    <row r="12" spans="1:8" ht="25.5" x14ac:dyDescent="0.2">
      <c r="A12" s="38" t="s">
        <v>71</v>
      </c>
      <c r="B12" s="29">
        <v>5</v>
      </c>
      <c r="C12" s="30">
        <v>1</v>
      </c>
      <c r="D12" s="31">
        <v>5</v>
      </c>
      <c r="E12" s="30">
        <v>1</v>
      </c>
      <c r="F12" s="31">
        <v>4</v>
      </c>
      <c r="G12" s="30">
        <v>1</v>
      </c>
      <c r="H12" s="34"/>
    </row>
    <row r="13" spans="1:8" x14ac:dyDescent="0.2">
      <c r="A13" s="38" t="s">
        <v>72</v>
      </c>
      <c r="B13" s="29">
        <v>8</v>
      </c>
      <c r="C13" s="30">
        <v>1</v>
      </c>
      <c r="D13" s="31">
        <v>9</v>
      </c>
      <c r="E13" s="30">
        <v>1</v>
      </c>
      <c r="F13" s="31">
        <v>6</v>
      </c>
      <c r="G13" s="30">
        <v>1</v>
      </c>
      <c r="H13" s="34"/>
    </row>
    <row r="14" spans="1:8" x14ac:dyDescent="0.2">
      <c r="A14" s="38" t="s">
        <v>73</v>
      </c>
      <c r="B14" s="29">
        <v>25</v>
      </c>
      <c r="C14" s="30">
        <v>0.3</v>
      </c>
      <c r="D14" s="31">
        <v>18.181818181818183</v>
      </c>
      <c r="E14" s="30">
        <v>0.7</v>
      </c>
      <c r="F14" s="31">
        <v>21.428571428571427</v>
      </c>
      <c r="G14" s="30">
        <v>0.3</v>
      </c>
      <c r="H14" s="34"/>
    </row>
    <row r="15" spans="1:8" ht="25.5" x14ac:dyDescent="0.2">
      <c r="A15" s="38" t="s">
        <v>74</v>
      </c>
      <c r="B15" s="29">
        <v>5</v>
      </c>
      <c r="C15" s="30">
        <v>1</v>
      </c>
      <c r="D15" s="31">
        <v>13.636363636363635</v>
      </c>
      <c r="E15" s="30">
        <v>0.3</v>
      </c>
      <c r="F15" s="31">
        <v>7.1428571428571423</v>
      </c>
      <c r="G15" s="30">
        <v>0.7</v>
      </c>
      <c r="H15" s="34"/>
    </row>
    <row r="16" spans="1:8" ht="25.5" x14ac:dyDescent="0.2">
      <c r="A16" s="38" t="s">
        <v>75</v>
      </c>
      <c r="B16" s="29">
        <v>35</v>
      </c>
      <c r="C16" s="30">
        <v>0.3</v>
      </c>
      <c r="D16" s="31">
        <v>31.8</v>
      </c>
      <c r="E16" s="30">
        <v>0.3</v>
      </c>
      <c r="F16" s="31">
        <v>42.9</v>
      </c>
      <c r="G16" s="30">
        <v>0.7</v>
      </c>
      <c r="H16" s="34"/>
    </row>
    <row r="17" spans="1:8" ht="25.5" x14ac:dyDescent="0.2">
      <c r="A17" s="38" t="s">
        <v>76</v>
      </c>
      <c r="H17" s="34"/>
    </row>
    <row r="18" spans="1:8" x14ac:dyDescent="0.2">
      <c r="A18" s="67" t="s">
        <v>134</v>
      </c>
      <c r="B18" s="68"/>
      <c r="C18" s="69">
        <f>AVERAGE(C8:C16)</f>
        <v>0.58888888888888891</v>
      </c>
      <c r="D18" s="69"/>
      <c r="E18" s="69">
        <f>AVERAGE(E8:E16)</f>
        <v>0.51111111111111107</v>
      </c>
      <c r="F18" s="37"/>
      <c r="G18" s="69">
        <f t="shared" ref="G18" si="0">AVERAGE(G8:G16)</f>
        <v>0.60000000000000009</v>
      </c>
      <c r="H18" s="34"/>
    </row>
    <row r="19" spans="1:8" x14ac:dyDescent="0.2">
      <c r="C19" s="26"/>
      <c r="E19" s="26"/>
      <c r="G19" s="26"/>
      <c r="H19" s="34"/>
    </row>
    <row r="20" spans="1:8" x14ac:dyDescent="0.2">
      <c r="H20" s="34"/>
    </row>
    <row r="21" spans="1:8" x14ac:dyDescent="0.2">
      <c r="C21" s="27"/>
      <c r="D21" s="27"/>
      <c r="E21" s="27"/>
      <c r="G21" s="27"/>
      <c r="H21" s="34"/>
    </row>
    <row r="22" spans="1:8" x14ac:dyDescent="0.2">
      <c r="C22" s="27"/>
      <c r="D22" s="27"/>
      <c r="E22" s="27"/>
      <c r="G22" s="27"/>
      <c r="H22" s="34"/>
    </row>
    <row r="23" spans="1:8" x14ac:dyDescent="0.2">
      <c r="H23" s="34"/>
    </row>
    <row r="24" spans="1:8" x14ac:dyDescent="0.2">
      <c r="H24" s="34"/>
    </row>
    <row r="25" spans="1:8" x14ac:dyDescent="0.2">
      <c r="H25" s="34"/>
    </row>
    <row r="26" spans="1:8" x14ac:dyDescent="0.2">
      <c r="H26" s="34"/>
    </row>
    <row r="27" spans="1:8" x14ac:dyDescent="0.2">
      <c r="H27" s="34"/>
    </row>
    <row r="28" spans="1:8" x14ac:dyDescent="0.2">
      <c r="H28" s="34"/>
    </row>
    <row r="29" spans="1:8" x14ac:dyDescent="0.2">
      <c r="H29" s="34"/>
    </row>
    <row r="30" spans="1:8" x14ac:dyDescent="0.2">
      <c r="H30" s="34"/>
    </row>
  </sheetData>
  <pageMargins left="0.7" right="0.7" top="0.75" bottom="0.75" header="0.3" footer="0.3"/>
  <pageSetup orientation="portrait" horizontalDpi="4294967293" vertic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pane ySplit="2" topLeftCell="A3" activePane="bottomLeft" state="frozen"/>
      <selection pane="bottomLeft" activeCell="C15" sqref="C15"/>
    </sheetView>
  </sheetViews>
  <sheetFormatPr baseColWidth="10" defaultRowHeight="15" x14ac:dyDescent="0.25"/>
  <cols>
    <col min="1" max="1" width="30.28515625" customWidth="1"/>
    <col min="3" max="3" width="64.28515625" customWidth="1"/>
    <col min="10" max="10" width="32" customWidth="1"/>
    <col min="11" max="11" width="5.85546875" bestFit="1" customWidth="1"/>
    <col min="12" max="12" width="7.28515625" bestFit="1" customWidth="1"/>
    <col min="13" max="13" width="5.85546875" bestFit="1" customWidth="1"/>
  </cols>
  <sheetData>
    <row r="1" spans="1:13" ht="15.75" thickBot="1" x14ac:dyDescent="0.3">
      <c r="J1" s="16" t="s">
        <v>4</v>
      </c>
      <c r="K1" s="18" t="s">
        <v>33</v>
      </c>
      <c r="L1" s="19"/>
      <c r="M1" s="20"/>
    </row>
    <row r="2" spans="1:13" ht="26.25" thickBot="1" x14ac:dyDescent="0.3">
      <c r="A2" s="2" t="s">
        <v>4</v>
      </c>
      <c r="B2" s="3" t="s">
        <v>5</v>
      </c>
      <c r="C2" s="3" t="s">
        <v>6</v>
      </c>
      <c r="D2" s="10" t="s">
        <v>90</v>
      </c>
      <c r="E2" s="10" t="s">
        <v>98</v>
      </c>
      <c r="F2" s="10" t="s">
        <v>97</v>
      </c>
      <c r="G2" s="12" t="s">
        <v>109</v>
      </c>
      <c r="H2" s="12" t="s">
        <v>107</v>
      </c>
      <c r="I2" s="12" t="s">
        <v>108</v>
      </c>
      <c r="J2" s="17"/>
      <c r="K2" s="6">
        <v>0.2</v>
      </c>
      <c r="L2" s="6">
        <v>0.6</v>
      </c>
      <c r="M2" s="6">
        <v>1</v>
      </c>
    </row>
    <row r="3" spans="1:13" ht="39" thickBot="1" x14ac:dyDescent="0.3">
      <c r="A3" s="4" t="s">
        <v>7</v>
      </c>
      <c r="B3" s="5" t="s">
        <v>8</v>
      </c>
      <c r="C3" s="5" t="s">
        <v>9</v>
      </c>
      <c r="D3">
        <v>34</v>
      </c>
      <c r="E3">
        <v>33</v>
      </c>
      <c r="F3">
        <v>42</v>
      </c>
      <c r="G3">
        <v>1</v>
      </c>
      <c r="H3">
        <v>1</v>
      </c>
      <c r="I3">
        <v>1</v>
      </c>
      <c r="J3" s="7" t="s">
        <v>34</v>
      </c>
      <c r="K3" s="6" t="s">
        <v>35</v>
      </c>
      <c r="L3" s="8">
        <v>44805</v>
      </c>
      <c r="M3" s="6" t="s">
        <v>36</v>
      </c>
    </row>
    <row r="4" spans="1:13" ht="39" thickBot="1" x14ac:dyDescent="0.3">
      <c r="A4" s="4" t="s">
        <v>10</v>
      </c>
      <c r="B4" s="5" t="s">
        <v>8</v>
      </c>
      <c r="C4" s="5" t="s">
        <v>11</v>
      </c>
      <c r="D4">
        <v>6</v>
      </c>
      <c r="E4">
        <v>8</v>
      </c>
      <c r="F4">
        <v>9</v>
      </c>
      <c r="G4">
        <v>1</v>
      </c>
      <c r="H4">
        <v>1</v>
      </c>
      <c r="I4">
        <v>1</v>
      </c>
      <c r="J4" s="7" t="s">
        <v>37</v>
      </c>
      <c r="K4" s="6" t="s">
        <v>38</v>
      </c>
      <c r="L4" s="9">
        <v>43953</v>
      </c>
      <c r="M4" s="6" t="s">
        <v>39</v>
      </c>
    </row>
    <row r="5" spans="1:13" ht="39" thickBot="1" x14ac:dyDescent="0.3">
      <c r="A5" s="4" t="s">
        <v>12</v>
      </c>
      <c r="B5" s="5" t="s">
        <v>8</v>
      </c>
      <c r="C5" s="5" t="s">
        <v>13</v>
      </c>
      <c r="D5">
        <v>5</v>
      </c>
      <c r="E5">
        <v>5</v>
      </c>
      <c r="F5">
        <v>5</v>
      </c>
      <c r="G5">
        <v>0.2</v>
      </c>
      <c r="H5">
        <v>0.2</v>
      </c>
      <c r="I5">
        <v>0.2</v>
      </c>
      <c r="J5" s="7" t="s">
        <v>40</v>
      </c>
      <c r="K5" s="6" t="s">
        <v>41</v>
      </c>
      <c r="L5" s="23">
        <v>44110</v>
      </c>
      <c r="M5" s="6" t="s">
        <v>42</v>
      </c>
    </row>
    <row r="6" spans="1:13" ht="51.75" thickBot="1" x14ac:dyDescent="0.3">
      <c r="A6" s="4" t="s">
        <v>14</v>
      </c>
      <c r="B6" s="5" t="s">
        <v>8</v>
      </c>
      <c r="C6" s="5" t="s">
        <v>15</v>
      </c>
      <c r="D6">
        <v>26.47</v>
      </c>
      <c r="E6">
        <v>27.27</v>
      </c>
      <c r="F6">
        <v>21.43</v>
      </c>
      <c r="G6">
        <v>1</v>
      </c>
      <c r="H6">
        <v>1</v>
      </c>
      <c r="I6">
        <v>1</v>
      </c>
      <c r="J6" s="7" t="s">
        <v>43</v>
      </c>
      <c r="K6" s="6" t="s">
        <v>44</v>
      </c>
      <c r="L6" s="6" t="s">
        <v>45</v>
      </c>
      <c r="M6" s="6" t="s">
        <v>46</v>
      </c>
    </row>
    <row r="7" spans="1:13" ht="51.75" thickBot="1" x14ac:dyDescent="0.3">
      <c r="A7" s="4" t="s">
        <v>16</v>
      </c>
      <c r="B7" s="5" t="s">
        <v>8</v>
      </c>
      <c r="C7" s="5" t="s">
        <v>17</v>
      </c>
      <c r="D7">
        <v>47.06</v>
      </c>
      <c r="E7">
        <v>54.55</v>
      </c>
      <c r="F7">
        <v>45.24</v>
      </c>
      <c r="G7">
        <v>1</v>
      </c>
      <c r="H7">
        <v>1</v>
      </c>
      <c r="I7">
        <v>1</v>
      </c>
      <c r="J7" s="7" t="s">
        <v>47</v>
      </c>
      <c r="K7" s="6" t="s">
        <v>48</v>
      </c>
      <c r="L7" s="6" t="s">
        <v>49</v>
      </c>
      <c r="M7" s="6" t="s">
        <v>50</v>
      </c>
    </row>
    <row r="8" spans="1:13" ht="51.75" thickBot="1" x14ac:dyDescent="0.3">
      <c r="A8" s="4" t="s">
        <v>18</v>
      </c>
      <c r="B8" s="5" t="s">
        <v>8</v>
      </c>
      <c r="C8" s="5" t="s">
        <v>19</v>
      </c>
      <c r="D8">
        <v>0.74</v>
      </c>
      <c r="E8">
        <v>0</v>
      </c>
      <c r="F8">
        <v>2E-3</v>
      </c>
      <c r="G8">
        <v>1</v>
      </c>
      <c r="H8">
        <v>1</v>
      </c>
      <c r="I8">
        <v>1</v>
      </c>
      <c r="J8" s="7" t="s">
        <v>51</v>
      </c>
      <c r="K8" s="6" t="s">
        <v>52</v>
      </c>
      <c r="L8" s="6" t="s">
        <v>53</v>
      </c>
      <c r="M8" s="6" t="s">
        <v>54</v>
      </c>
    </row>
    <row r="9" spans="1:13" ht="51.75" thickBot="1" x14ac:dyDescent="0.3">
      <c r="A9" s="13" t="s">
        <v>20</v>
      </c>
      <c r="B9" s="13" t="s">
        <v>21</v>
      </c>
      <c r="C9" s="13" t="s">
        <v>22</v>
      </c>
      <c r="D9">
        <v>24</v>
      </c>
      <c r="E9">
        <v>21</v>
      </c>
      <c r="F9">
        <v>23</v>
      </c>
      <c r="G9">
        <v>1</v>
      </c>
      <c r="H9">
        <v>1</v>
      </c>
      <c r="I9">
        <v>1</v>
      </c>
      <c r="J9" s="7" t="s">
        <v>55</v>
      </c>
      <c r="K9" s="6" t="s">
        <v>56</v>
      </c>
      <c r="L9" s="9">
        <v>44046</v>
      </c>
      <c r="M9" s="6" t="s">
        <v>57</v>
      </c>
    </row>
    <row r="10" spans="1:13" ht="64.5" thickBot="1" x14ac:dyDescent="0.3">
      <c r="A10" s="4" t="s">
        <v>23</v>
      </c>
      <c r="B10" s="5" t="s">
        <v>21</v>
      </c>
      <c r="C10" s="5" t="s">
        <v>24</v>
      </c>
      <c r="D10">
        <v>23</v>
      </c>
      <c r="E10">
        <v>22</v>
      </c>
      <c r="F10">
        <v>32.35</v>
      </c>
      <c r="G10">
        <v>0.6</v>
      </c>
      <c r="H10">
        <v>0.6</v>
      </c>
      <c r="I10">
        <v>0.6</v>
      </c>
      <c r="J10" s="7" t="s">
        <v>58</v>
      </c>
      <c r="K10" s="6" t="s">
        <v>59</v>
      </c>
      <c r="L10" s="6" t="s">
        <v>60</v>
      </c>
      <c r="M10" s="6" t="s">
        <v>48</v>
      </c>
    </row>
    <row r="11" spans="1:13" ht="64.5" thickBot="1" x14ac:dyDescent="0.3">
      <c r="A11" s="4" t="s">
        <v>25</v>
      </c>
      <c r="B11" s="5" t="s">
        <v>26</v>
      </c>
      <c r="C11" s="5" t="s">
        <v>27</v>
      </c>
      <c r="D11">
        <v>17.600000000000001</v>
      </c>
      <c r="E11">
        <v>15.15</v>
      </c>
      <c r="F11">
        <v>19.5</v>
      </c>
      <c r="G11">
        <v>0.6</v>
      </c>
      <c r="H11">
        <v>0.6</v>
      </c>
      <c r="I11">
        <v>0.6</v>
      </c>
      <c r="J11" s="7" t="s">
        <v>61</v>
      </c>
      <c r="K11" s="6" t="s">
        <v>62</v>
      </c>
      <c r="L11" s="6" t="s">
        <v>63</v>
      </c>
      <c r="M11" s="6" t="s">
        <v>64</v>
      </c>
    </row>
    <row r="12" spans="1:13" ht="51.75" thickBot="1" x14ac:dyDescent="0.3">
      <c r="A12" s="4" t="s">
        <v>28</v>
      </c>
      <c r="B12" s="5" t="s">
        <v>26</v>
      </c>
      <c r="C12" s="5" t="s">
        <v>29</v>
      </c>
      <c r="D12">
        <v>3</v>
      </c>
      <c r="E12">
        <v>3</v>
      </c>
      <c r="F12">
        <v>2</v>
      </c>
      <c r="G12">
        <v>0.6</v>
      </c>
      <c r="H12">
        <v>0.6</v>
      </c>
      <c r="I12">
        <v>0.2</v>
      </c>
      <c r="J12" s="7" t="s">
        <v>65</v>
      </c>
      <c r="K12" s="6" t="s">
        <v>56</v>
      </c>
      <c r="L12" s="9">
        <v>43954</v>
      </c>
      <c r="M12" s="6" t="s">
        <v>39</v>
      </c>
    </row>
    <row r="13" spans="1:13" ht="115.5" thickBot="1" x14ac:dyDescent="0.3">
      <c r="A13" s="4" t="s">
        <v>30</v>
      </c>
      <c r="B13" s="5" t="s">
        <v>31</v>
      </c>
      <c r="C13" s="5" t="s">
        <v>32</v>
      </c>
      <c r="D13">
        <v>3.61</v>
      </c>
      <c r="E13">
        <v>3.1</v>
      </c>
      <c r="F13">
        <v>3.6</v>
      </c>
      <c r="G13">
        <v>0.6</v>
      </c>
      <c r="H13">
        <v>0.6</v>
      </c>
      <c r="I13">
        <v>0.6</v>
      </c>
      <c r="J13" s="7" t="s">
        <v>66</v>
      </c>
      <c r="K13" s="6" t="s">
        <v>39</v>
      </c>
      <c r="L13" s="9">
        <v>43953</v>
      </c>
      <c r="M13" s="6" t="s">
        <v>38</v>
      </c>
    </row>
    <row r="14" spans="1:13" x14ac:dyDescent="0.25">
      <c r="A14" s="22"/>
      <c r="B14" s="22"/>
      <c r="C14" s="22"/>
      <c r="G14" s="24">
        <f t="shared" ref="G14:I14" si="0">AVERAGE(G3:G13)</f>
        <v>0.78181818181818175</v>
      </c>
      <c r="H14" s="24">
        <f t="shared" si="0"/>
        <v>0.78181818181818175</v>
      </c>
      <c r="I14" s="24">
        <f t="shared" si="0"/>
        <v>0.74545454545454537</v>
      </c>
    </row>
    <row r="15" spans="1:13" x14ac:dyDescent="0.25">
      <c r="A15" s="22"/>
      <c r="B15" s="22"/>
      <c r="C15" s="22"/>
    </row>
  </sheetData>
  <pageMargins left="0.7" right="0.7" top="0.75" bottom="0.75" header="0.3" footer="0.3"/>
  <pageSetup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topLeftCell="A46" zoomScale="110" zoomScaleNormal="110" workbookViewId="0">
      <selection activeCell="J65" sqref="J65"/>
    </sheetView>
  </sheetViews>
  <sheetFormatPr baseColWidth="10" defaultRowHeight="15" x14ac:dyDescent="0.25"/>
  <cols>
    <col min="1" max="1" width="45.5703125" bestFit="1" customWidth="1"/>
    <col min="5" max="5" width="19.28515625" customWidth="1"/>
    <col min="6" max="6" width="14.140625" customWidth="1"/>
  </cols>
  <sheetData>
    <row r="1" spans="1:7" x14ac:dyDescent="0.25">
      <c r="A1" s="70" t="s">
        <v>143</v>
      </c>
      <c r="B1" s="70"/>
      <c r="C1" s="70"/>
      <c r="D1" s="70"/>
      <c r="E1" s="70"/>
      <c r="F1" s="70"/>
      <c r="G1" s="71"/>
    </row>
    <row r="2" spans="1:7" ht="30" x14ac:dyDescent="0.25">
      <c r="A2" s="72" t="s">
        <v>129</v>
      </c>
      <c r="B2" s="72">
        <v>0.2</v>
      </c>
      <c r="C2" s="72">
        <v>0.6</v>
      </c>
      <c r="D2" s="72">
        <v>1</v>
      </c>
      <c r="E2" s="72" t="s">
        <v>144</v>
      </c>
      <c r="F2" s="72" t="s">
        <v>106</v>
      </c>
    </row>
    <row r="3" spans="1:7" x14ac:dyDescent="0.25">
      <c r="A3" t="s">
        <v>145</v>
      </c>
      <c r="B3" s="15" t="s">
        <v>146</v>
      </c>
      <c r="C3" s="15" t="s">
        <v>147</v>
      </c>
      <c r="D3" s="15" t="s">
        <v>148</v>
      </c>
      <c r="E3" s="73">
        <v>0.9</v>
      </c>
      <c r="F3" s="21">
        <v>0.2</v>
      </c>
    </row>
    <row r="4" spans="1:7" x14ac:dyDescent="0.25">
      <c r="A4" t="s">
        <v>149</v>
      </c>
      <c r="B4" s="15" t="s">
        <v>146</v>
      </c>
      <c r="C4" s="15" t="s">
        <v>147</v>
      </c>
      <c r="D4" s="15" t="s">
        <v>148</v>
      </c>
      <c r="E4" s="74">
        <v>25</v>
      </c>
      <c r="F4" s="21">
        <v>0.2</v>
      </c>
    </row>
    <row r="5" spans="1:7" x14ac:dyDescent="0.25">
      <c r="A5" t="s">
        <v>150</v>
      </c>
      <c r="B5" s="15" t="s">
        <v>151</v>
      </c>
      <c r="C5" s="15" t="s">
        <v>152</v>
      </c>
      <c r="D5" s="15" t="s">
        <v>153</v>
      </c>
      <c r="E5" s="74">
        <v>0</v>
      </c>
      <c r="F5" s="21">
        <v>0.2</v>
      </c>
    </row>
    <row r="6" spans="1:7" x14ac:dyDescent="0.25">
      <c r="A6" t="s">
        <v>154</v>
      </c>
      <c r="B6" s="15" t="s">
        <v>155</v>
      </c>
      <c r="C6" s="15" t="s">
        <v>156</v>
      </c>
      <c r="D6" s="15" t="s">
        <v>157</v>
      </c>
      <c r="E6" s="74">
        <v>0</v>
      </c>
      <c r="F6" s="21">
        <v>0.2</v>
      </c>
    </row>
    <row r="7" spans="1:7" x14ac:dyDescent="0.25">
      <c r="A7" t="s">
        <v>158</v>
      </c>
      <c r="B7" s="15" t="s">
        <v>159</v>
      </c>
      <c r="C7" s="15" t="s">
        <v>160</v>
      </c>
      <c r="D7" s="15" t="s">
        <v>155</v>
      </c>
      <c r="E7" s="74">
        <v>0</v>
      </c>
      <c r="F7" s="21">
        <v>1</v>
      </c>
    </row>
    <row r="8" spans="1:7" x14ac:dyDescent="0.25">
      <c r="A8" t="s">
        <v>161</v>
      </c>
      <c r="B8" s="15" t="s">
        <v>162</v>
      </c>
      <c r="C8" s="15" t="s">
        <v>163</v>
      </c>
      <c r="D8" s="15" t="s">
        <v>151</v>
      </c>
      <c r="E8" s="74">
        <v>99.1</v>
      </c>
      <c r="F8" s="21">
        <v>0.2</v>
      </c>
    </row>
    <row r="9" spans="1:7" x14ac:dyDescent="0.25">
      <c r="A9" t="s">
        <v>164</v>
      </c>
      <c r="B9" s="15" t="s">
        <v>165</v>
      </c>
      <c r="C9" s="15" t="s">
        <v>166</v>
      </c>
      <c r="D9" s="15" t="s">
        <v>167</v>
      </c>
      <c r="E9" s="74">
        <v>0</v>
      </c>
      <c r="F9" s="21">
        <v>0.2</v>
      </c>
    </row>
    <row r="10" spans="1:7" x14ac:dyDescent="0.25">
      <c r="A10" t="s">
        <v>168</v>
      </c>
      <c r="B10" s="15" t="s">
        <v>169</v>
      </c>
      <c r="C10" s="15" t="s">
        <v>170</v>
      </c>
      <c r="D10" s="15" t="s">
        <v>151</v>
      </c>
      <c r="E10" s="74">
        <v>0.9</v>
      </c>
      <c r="F10" s="21">
        <v>1</v>
      </c>
    </row>
    <row r="11" spans="1:7" x14ac:dyDescent="0.25">
      <c r="A11" s="14" t="s">
        <v>171</v>
      </c>
      <c r="B11" s="21" t="s">
        <v>172</v>
      </c>
      <c r="C11" s="21" t="s">
        <v>173</v>
      </c>
      <c r="D11" s="21" t="s">
        <v>174</v>
      </c>
      <c r="E11" s="74">
        <v>0.23</v>
      </c>
      <c r="F11" s="21">
        <v>0.2</v>
      </c>
    </row>
    <row r="12" spans="1:7" ht="18.75" x14ac:dyDescent="0.3">
      <c r="E12" s="75" t="s">
        <v>175</v>
      </c>
      <c r="F12" s="76">
        <f>AVERAGE(F3:F11)</f>
        <v>0.37777777777777782</v>
      </c>
    </row>
    <row r="13" spans="1:7" ht="18.75" x14ac:dyDescent="0.3">
      <c r="E13" s="77"/>
      <c r="F13" s="78"/>
    </row>
    <row r="16" spans="1:7" x14ac:dyDescent="0.25">
      <c r="A16" s="70" t="s">
        <v>143</v>
      </c>
      <c r="B16" s="70"/>
      <c r="C16" s="70"/>
      <c r="D16" s="70"/>
      <c r="E16" s="70"/>
      <c r="F16" s="70"/>
    </row>
    <row r="17" spans="1:6" ht="30" x14ac:dyDescent="0.25">
      <c r="A17" s="72" t="s">
        <v>129</v>
      </c>
      <c r="B17" s="72">
        <v>0.2</v>
      </c>
      <c r="C17" s="72">
        <v>0.6</v>
      </c>
      <c r="D17" s="72">
        <v>1</v>
      </c>
      <c r="E17" s="72" t="s">
        <v>177</v>
      </c>
      <c r="F17" s="72" t="s">
        <v>106</v>
      </c>
    </row>
    <row r="18" spans="1:6" x14ac:dyDescent="0.25">
      <c r="A18" t="s">
        <v>145</v>
      </c>
      <c r="B18" s="15" t="s">
        <v>146</v>
      </c>
      <c r="C18" s="15" t="s">
        <v>147</v>
      </c>
      <c r="D18" s="15" t="s">
        <v>148</v>
      </c>
      <c r="E18" s="79">
        <v>53.33</v>
      </c>
      <c r="F18" s="21">
        <v>0.6</v>
      </c>
    </row>
    <row r="19" spans="1:6" x14ac:dyDescent="0.25">
      <c r="A19" t="s">
        <v>149</v>
      </c>
      <c r="B19" s="15" t="s">
        <v>146</v>
      </c>
      <c r="C19" s="15" t="s">
        <v>147</v>
      </c>
      <c r="D19" s="15" t="s">
        <v>148</v>
      </c>
      <c r="E19" s="79">
        <v>40</v>
      </c>
      <c r="F19" s="21">
        <v>0.6</v>
      </c>
    </row>
    <row r="20" spans="1:6" x14ac:dyDescent="0.25">
      <c r="A20" t="s">
        <v>150</v>
      </c>
      <c r="B20" s="15" t="s">
        <v>151</v>
      </c>
      <c r="C20" s="15" t="s">
        <v>152</v>
      </c>
      <c r="D20" s="15" t="s">
        <v>153</v>
      </c>
      <c r="E20" s="21">
        <v>0</v>
      </c>
      <c r="F20" s="21">
        <v>0.2</v>
      </c>
    </row>
    <row r="21" spans="1:6" x14ac:dyDescent="0.25">
      <c r="A21" t="s">
        <v>154</v>
      </c>
      <c r="B21" s="15" t="s">
        <v>155</v>
      </c>
      <c r="C21" s="15" t="s">
        <v>156</v>
      </c>
      <c r="D21" s="15" t="s">
        <v>157</v>
      </c>
      <c r="E21" s="21">
        <v>0</v>
      </c>
      <c r="F21" s="21">
        <v>0.2</v>
      </c>
    </row>
    <row r="22" spans="1:6" x14ac:dyDescent="0.25">
      <c r="A22" t="s">
        <v>158</v>
      </c>
      <c r="B22" s="15" t="s">
        <v>159</v>
      </c>
      <c r="C22" s="15" t="s">
        <v>160</v>
      </c>
      <c r="D22" s="15" t="s">
        <v>155</v>
      </c>
      <c r="E22" s="21">
        <v>0</v>
      </c>
      <c r="F22" s="21">
        <v>1</v>
      </c>
    </row>
    <row r="23" spans="1:6" x14ac:dyDescent="0.25">
      <c r="A23" t="s">
        <v>161</v>
      </c>
      <c r="B23" s="15" t="s">
        <v>162</v>
      </c>
      <c r="C23" s="15" t="s">
        <v>163</v>
      </c>
      <c r="D23" s="15" t="s">
        <v>151</v>
      </c>
      <c r="E23" s="21">
        <v>93.3</v>
      </c>
      <c r="F23" s="21">
        <v>0.2</v>
      </c>
    </row>
    <row r="24" spans="1:6" x14ac:dyDescent="0.25">
      <c r="A24" t="s">
        <v>164</v>
      </c>
      <c r="B24" s="15" t="s">
        <v>165</v>
      </c>
      <c r="C24" s="15" t="s">
        <v>166</v>
      </c>
      <c r="D24" s="15" t="s">
        <v>167</v>
      </c>
      <c r="E24" s="21">
        <v>0</v>
      </c>
      <c r="F24" s="21">
        <v>0.2</v>
      </c>
    </row>
    <row r="25" spans="1:6" x14ac:dyDescent="0.25">
      <c r="A25" t="s">
        <v>168</v>
      </c>
      <c r="B25" s="15" t="s">
        <v>169</v>
      </c>
      <c r="C25" s="15" t="s">
        <v>170</v>
      </c>
      <c r="D25" s="15" t="s">
        <v>151</v>
      </c>
      <c r="E25" s="21">
        <v>6.7</v>
      </c>
      <c r="F25" s="21">
        <v>1</v>
      </c>
    </row>
    <row r="26" spans="1:6" x14ac:dyDescent="0.25">
      <c r="A26" s="14" t="s">
        <v>171</v>
      </c>
      <c r="B26" s="21" t="s">
        <v>172</v>
      </c>
      <c r="C26" s="21" t="s">
        <v>173</v>
      </c>
      <c r="D26" s="21" t="s">
        <v>174</v>
      </c>
      <c r="E26" s="21">
        <v>1.26</v>
      </c>
      <c r="F26" s="21">
        <v>0.2</v>
      </c>
    </row>
    <row r="27" spans="1:6" ht="18.75" x14ac:dyDescent="0.3">
      <c r="E27" s="75" t="s">
        <v>175</v>
      </c>
      <c r="F27" s="80">
        <f>AVERAGE(F18:F26)</f>
        <v>0.46666666666666667</v>
      </c>
    </row>
    <row r="28" spans="1:6" ht="18.75" x14ac:dyDescent="0.3">
      <c r="E28" s="81" t="s">
        <v>176</v>
      </c>
      <c r="F28" s="82">
        <v>5</v>
      </c>
    </row>
    <row r="31" spans="1:6" x14ac:dyDescent="0.25">
      <c r="A31" s="70" t="s">
        <v>143</v>
      </c>
      <c r="B31" s="70"/>
      <c r="C31" s="70"/>
      <c r="D31" s="70"/>
      <c r="E31" s="70"/>
      <c r="F31" s="70"/>
    </row>
    <row r="32" spans="1:6" ht="45" x14ac:dyDescent="0.25">
      <c r="A32" s="83" t="s">
        <v>129</v>
      </c>
      <c r="B32" s="83">
        <v>0.2</v>
      </c>
      <c r="C32" s="83">
        <v>0.6</v>
      </c>
      <c r="D32" s="83">
        <v>1</v>
      </c>
      <c r="E32" s="72" t="s">
        <v>178</v>
      </c>
      <c r="F32" s="84" t="s">
        <v>106</v>
      </c>
    </row>
    <row r="33" spans="1:10" x14ac:dyDescent="0.25">
      <c r="A33" t="s">
        <v>145</v>
      </c>
      <c r="B33" s="15" t="s">
        <v>146</v>
      </c>
      <c r="C33" s="15" t="s">
        <v>147</v>
      </c>
      <c r="D33" s="15" t="s">
        <v>148</v>
      </c>
      <c r="E33" s="79">
        <v>7.3</v>
      </c>
      <c r="F33" s="21">
        <v>0.2</v>
      </c>
    </row>
    <row r="34" spans="1:10" x14ac:dyDescent="0.25">
      <c r="A34" t="s">
        <v>149</v>
      </c>
      <c r="B34" s="15" t="s">
        <v>146</v>
      </c>
      <c r="C34" s="15" t="s">
        <v>147</v>
      </c>
      <c r="D34" s="15" t="s">
        <v>148</v>
      </c>
      <c r="E34" s="79">
        <v>28.6</v>
      </c>
      <c r="F34" s="21">
        <v>0.2</v>
      </c>
    </row>
    <row r="35" spans="1:10" x14ac:dyDescent="0.25">
      <c r="A35" t="s">
        <v>150</v>
      </c>
      <c r="B35" s="15" t="s">
        <v>151</v>
      </c>
      <c r="C35" s="15" t="s">
        <v>152</v>
      </c>
      <c r="D35" s="15" t="s">
        <v>153</v>
      </c>
      <c r="E35" s="21">
        <v>0</v>
      </c>
      <c r="F35" s="21">
        <v>0.2</v>
      </c>
    </row>
    <row r="36" spans="1:10" x14ac:dyDescent="0.25">
      <c r="A36" t="s">
        <v>154</v>
      </c>
      <c r="B36" s="15" t="s">
        <v>155</v>
      </c>
      <c r="C36" s="15" t="s">
        <v>156</v>
      </c>
      <c r="D36" s="15" t="s">
        <v>157</v>
      </c>
      <c r="E36" s="21">
        <v>0</v>
      </c>
      <c r="F36" s="21">
        <v>0.2</v>
      </c>
    </row>
    <row r="37" spans="1:10" x14ac:dyDescent="0.25">
      <c r="A37" t="s">
        <v>158</v>
      </c>
      <c r="B37" s="15" t="s">
        <v>159</v>
      </c>
      <c r="C37" s="15" t="s">
        <v>160</v>
      </c>
      <c r="D37" s="15" t="s">
        <v>155</v>
      </c>
      <c r="E37" s="21">
        <v>0</v>
      </c>
      <c r="F37" s="21">
        <v>1</v>
      </c>
    </row>
    <row r="38" spans="1:10" x14ac:dyDescent="0.25">
      <c r="A38" t="s">
        <v>161</v>
      </c>
      <c r="B38" s="15" t="s">
        <v>162</v>
      </c>
      <c r="C38" s="15" t="s">
        <v>163</v>
      </c>
      <c r="D38" s="15" t="s">
        <v>151</v>
      </c>
      <c r="E38" s="21">
        <v>98.4</v>
      </c>
      <c r="F38" s="21">
        <v>0.2</v>
      </c>
    </row>
    <row r="39" spans="1:10" x14ac:dyDescent="0.25">
      <c r="A39" t="s">
        <v>164</v>
      </c>
      <c r="B39" s="15" t="s">
        <v>165</v>
      </c>
      <c r="C39" s="15" t="s">
        <v>166</v>
      </c>
      <c r="D39" s="15" t="s">
        <v>167</v>
      </c>
      <c r="E39" s="21">
        <v>0</v>
      </c>
      <c r="F39" s="21">
        <v>0.2</v>
      </c>
    </row>
    <row r="40" spans="1:10" x14ac:dyDescent="0.25">
      <c r="A40" t="s">
        <v>168</v>
      </c>
      <c r="B40" s="15" t="s">
        <v>169</v>
      </c>
      <c r="C40" s="15" t="s">
        <v>170</v>
      </c>
      <c r="D40" s="15" t="s">
        <v>151</v>
      </c>
      <c r="E40" s="21">
        <v>1.6</v>
      </c>
      <c r="F40" s="21">
        <v>1</v>
      </c>
    </row>
    <row r="41" spans="1:10" x14ac:dyDescent="0.25">
      <c r="A41" s="14" t="s">
        <v>171</v>
      </c>
      <c r="B41" s="21" t="s">
        <v>172</v>
      </c>
      <c r="C41" s="21" t="s">
        <v>173</v>
      </c>
      <c r="D41" s="21" t="s">
        <v>174</v>
      </c>
      <c r="E41" s="21">
        <v>0.7</v>
      </c>
      <c r="F41" s="21">
        <v>0.2</v>
      </c>
    </row>
    <row r="42" spans="1:10" ht="18.75" x14ac:dyDescent="0.3">
      <c r="E42" s="75" t="s">
        <v>175</v>
      </c>
      <c r="F42" s="80">
        <f>AVERAGE(F33:F41)</f>
        <v>0.37777777777777782</v>
      </c>
    </row>
    <row r="43" spans="1:10" ht="18.75" x14ac:dyDescent="0.3">
      <c r="E43" s="81" t="s">
        <v>176</v>
      </c>
      <c r="F43" s="82">
        <v>4</v>
      </c>
    </row>
    <row r="47" spans="1:10" x14ac:dyDescent="0.25">
      <c r="A47" s="85" t="s">
        <v>179</v>
      </c>
      <c r="B47" s="85"/>
      <c r="C47" s="85"/>
      <c r="D47" s="85"/>
      <c r="E47" s="85"/>
      <c r="F47" s="85"/>
    </row>
    <row r="48" spans="1:10" s="14" customFormat="1" x14ac:dyDescent="0.25">
      <c r="A48" s="86" t="s">
        <v>129</v>
      </c>
      <c r="B48" s="86">
        <v>0.2</v>
      </c>
      <c r="C48" s="86">
        <v>0.6</v>
      </c>
      <c r="D48" s="86">
        <v>1</v>
      </c>
      <c r="E48" s="87" t="s">
        <v>180</v>
      </c>
      <c r="F48" s="87"/>
      <c r="G48" s="88" t="s">
        <v>181</v>
      </c>
      <c r="H48" s="88"/>
      <c r="I48" s="88" t="s">
        <v>240</v>
      </c>
      <c r="J48" s="88"/>
    </row>
    <row r="49" spans="1:10" s="14" customFormat="1" x14ac:dyDescent="0.25">
      <c r="A49" s="86"/>
      <c r="B49" s="86"/>
      <c r="C49" s="86"/>
      <c r="D49" s="86"/>
      <c r="E49" s="89" t="s">
        <v>182</v>
      </c>
      <c r="F49" s="90" t="s">
        <v>106</v>
      </c>
      <c r="G49" s="89" t="s">
        <v>182</v>
      </c>
      <c r="H49" s="90" t="s">
        <v>106</v>
      </c>
      <c r="I49" s="89" t="s">
        <v>182</v>
      </c>
      <c r="J49" s="90" t="s">
        <v>106</v>
      </c>
    </row>
    <row r="50" spans="1:10" s="14" customFormat="1" x14ac:dyDescent="0.25">
      <c r="A50" s="35" t="s">
        <v>145</v>
      </c>
      <c r="B50" s="91" t="s">
        <v>146</v>
      </c>
      <c r="C50" s="91" t="s">
        <v>147</v>
      </c>
      <c r="D50" s="91" t="s">
        <v>148</v>
      </c>
      <c r="E50" s="92">
        <v>0.9</v>
      </c>
      <c r="F50" s="91">
        <v>0.2</v>
      </c>
      <c r="G50" s="93">
        <v>53.33</v>
      </c>
      <c r="H50" s="91">
        <v>0.6</v>
      </c>
      <c r="I50" s="93">
        <v>81.8</v>
      </c>
      <c r="J50" s="91">
        <v>1</v>
      </c>
    </row>
    <row r="51" spans="1:10" s="14" customFormat="1" x14ac:dyDescent="0.25">
      <c r="A51" s="35" t="s">
        <v>149</v>
      </c>
      <c r="B51" s="91" t="s">
        <v>146</v>
      </c>
      <c r="C51" s="91" t="s">
        <v>147</v>
      </c>
      <c r="D51" s="91" t="s">
        <v>148</v>
      </c>
      <c r="E51" s="92">
        <v>25</v>
      </c>
      <c r="F51" s="91">
        <v>0.2</v>
      </c>
      <c r="G51" s="93">
        <v>40</v>
      </c>
      <c r="H51" s="91">
        <v>0.6</v>
      </c>
      <c r="I51" s="93">
        <v>75</v>
      </c>
      <c r="J51" s="91">
        <v>1</v>
      </c>
    </row>
    <row r="52" spans="1:10" s="14" customFormat="1" x14ac:dyDescent="0.25">
      <c r="A52" s="35" t="s">
        <v>150</v>
      </c>
      <c r="B52" s="91" t="s">
        <v>151</v>
      </c>
      <c r="C52" s="91" t="s">
        <v>152</v>
      </c>
      <c r="D52" s="91" t="s">
        <v>153</v>
      </c>
      <c r="E52" s="92">
        <v>0</v>
      </c>
      <c r="F52" s="91">
        <v>0.2</v>
      </c>
      <c r="G52" s="91">
        <v>0</v>
      </c>
      <c r="H52" s="91">
        <v>0.2</v>
      </c>
      <c r="I52" s="91">
        <v>0</v>
      </c>
      <c r="J52" s="91">
        <v>0.2</v>
      </c>
    </row>
    <row r="53" spans="1:10" s="14" customFormat="1" x14ac:dyDescent="0.25">
      <c r="A53" s="35" t="s">
        <v>154</v>
      </c>
      <c r="B53" s="91" t="s">
        <v>155</v>
      </c>
      <c r="C53" s="91" t="s">
        <v>156</v>
      </c>
      <c r="D53" s="91" t="s">
        <v>157</v>
      </c>
      <c r="E53" s="92">
        <v>0</v>
      </c>
      <c r="F53" s="91">
        <v>0.2</v>
      </c>
      <c r="G53" s="91">
        <v>0</v>
      </c>
      <c r="H53" s="91">
        <v>0.2</v>
      </c>
      <c r="I53" s="91">
        <v>0</v>
      </c>
      <c r="J53" s="91">
        <v>0.2</v>
      </c>
    </row>
    <row r="54" spans="1:10" s="14" customFormat="1" x14ac:dyDescent="0.25">
      <c r="A54" s="35" t="s">
        <v>158</v>
      </c>
      <c r="B54" s="91" t="s">
        <v>159</v>
      </c>
      <c r="C54" s="91" t="s">
        <v>160</v>
      </c>
      <c r="D54" s="91" t="s">
        <v>155</v>
      </c>
      <c r="E54" s="92">
        <v>0</v>
      </c>
      <c r="F54" s="91">
        <v>1</v>
      </c>
      <c r="G54" s="91">
        <v>0</v>
      </c>
      <c r="H54" s="91">
        <v>1</v>
      </c>
      <c r="I54" s="91">
        <v>0</v>
      </c>
      <c r="J54" s="91">
        <v>1</v>
      </c>
    </row>
    <row r="55" spans="1:10" s="14" customFormat="1" x14ac:dyDescent="0.25">
      <c r="A55" s="35" t="s">
        <v>161</v>
      </c>
      <c r="B55" s="91" t="s">
        <v>162</v>
      </c>
      <c r="C55" s="91" t="s">
        <v>163</v>
      </c>
      <c r="D55" s="91" t="s">
        <v>151</v>
      </c>
      <c r="E55" s="92">
        <v>99.1</v>
      </c>
      <c r="F55" s="91">
        <v>0.2</v>
      </c>
      <c r="G55" s="91">
        <v>93.3</v>
      </c>
      <c r="H55" s="91">
        <v>0.2</v>
      </c>
      <c r="I55" s="91">
        <v>100</v>
      </c>
      <c r="J55" s="91">
        <v>0.2</v>
      </c>
    </row>
    <row r="56" spans="1:10" s="14" customFormat="1" x14ac:dyDescent="0.25">
      <c r="A56" s="35" t="s">
        <v>164</v>
      </c>
      <c r="B56" s="91" t="s">
        <v>165</v>
      </c>
      <c r="C56" s="91" t="s">
        <v>166</v>
      </c>
      <c r="D56" s="91" t="s">
        <v>167</v>
      </c>
      <c r="E56" s="92">
        <v>0</v>
      </c>
      <c r="F56" s="91">
        <v>0.2</v>
      </c>
      <c r="G56" s="91">
        <v>0</v>
      </c>
      <c r="H56" s="91">
        <v>0.2</v>
      </c>
      <c r="I56" s="91">
        <v>0</v>
      </c>
      <c r="J56" s="91">
        <v>0.2</v>
      </c>
    </row>
    <row r="57" spans="1:10" s="14" customFormat="1" x14ac:dyDescent="0.25">
      <c r="A57" s="35" t="s">
        <v>168</v>
      </c>
      <c r="B57" s="91" t="s">
        <v>169</v>
      </c>
      <c r="C57" s="91" t="s">
        <v>170</v>
      </c>
      <c r="D57" s="91" t="s">
        <v>151</v>
      </c>
      <c r="E57" s="92">
        <v>0.9</v>
      </c>
      <c r="F57" s="91">
        <v>1</v>
      </c>
      <c r="G57" s="91">
        <v>6.7</v>
      </c>
      <c r="H57" s="91">
        <v>1</v>
      </c>
      <c r="I57" s="91">
        <v>0</v>
      </c>
      <c r="J57" s="91">
        <v>1</v>
      </c>
    </row>
    <row r="58" spans="1:10" s="14" customFormat="1" x14ac:dyDescent="0.25">
      <c r="A58" s="35" t="s">
        <v>171</v>
      </c>
      <c r="B58" s="91" t="s">
        <v>172</v>
      </c>
      <c r="C58" s="91" t="s">
        <v>173</v>
      </c>
      <c r="D58" s="91" t="s">
        <v>174</v>
      </c>
      <c r="E58" s="92">
        <v>0.23</v>
      </c>
      <c r="F58" s="91">
        <v>0.2</v>
      </c>
      <c r="G58" s="91">
        <v>1.26</v>
      </c>
      <c r="H58" s="91">
        <v>0.2</v>
      </c>
      <c r="I58" s="91">
        <v>1.21</v>
      </c>
      <c r="J58" s="91">
        <v>0.2</v>
      </c>
    </row>
    <row r="59" spans="1:10" s="14" customFormat="1" x14ac:dyDescent="0.25">
      <c r="A59" s="94" t="s">
        <v>175</v>
      </c>
      <c r="B59" s="35"/>
      <c r="C59" s="35"/>
      <c r="D59" s="35"/>
      <c r="E59" s="95">
        <f>AVERAGE(F50:F58)</f>
        <v>0.37777777777777782</v>
      </c>
      <c r="F59" s="95"/>
      <c r="G59" s="35"/>
      <c r="H59" s="95">
        <f>AVERAGE(H50:H58)</f>
        <v>0.46666666666666667</v>
      </c>
      <c r="I59" s="95"/>
      <c r="J59" s="95">
        <f t="shared" ref="I59:J59" si="0">AVERAGE(J50:J58)</f>
        <v>0.55555555555555569</v>
      </c>
    </row>
    <row r="60" spans="1:10" s="14" customFormat="1" x14ac:dyDescent="0.25"/>
    <row r="61" spans="1:10" s="14" customFormat="1" x14ac:dyDescent="0.25"/>
    <row r="64" spans="1:10" x14ac:dyDescent="0.25">
      <c r="C64" t="s">
        <v>99</v>
      </c>
      <c r="D64" t="s">
        <v>241</v>
      </c>
      <c r="E64" t="s">
        <v>242</v>
      </c>
    </row>
    <row r="65" spans="2:5" x14ac:dyDescent="0.25">
      <c r="B65" t="s">
        <v>207</v>
      </c>
      <c r="C65">
        <v>4</v>
      </c>
      <c r="D65">
        <v>5</v>
      </c>
      <c r="E65">
        <v>4</v>
      </c>
    </row>
    <row r="66" spans="2:5" x14ac:dyDescent="0.25">
      <c r="B66" t="s">
        <v>208</v>
      </c>
      <c r="C66">
        <v>109</v>
      </c>
      <c r="D66">
        <v>15</v>
      </c>
      <c r="E66">
        <v>22</v>
      </c>
    </row>
    <row r="67" spans="2:5" x14ac:dyDescent="0.25">
      <c r="B67" t="s">
        <v>209</v>
      </c>
      <c r="C67" t="s">
        <v>243</v>
      </c>
      <c r="D67" t="s">
        <v>244</v>
      </c>
      <c r="E67" t="s">
        <v>245</v>
      </c>
    </row>
    <row r="68" spans="2:5" x14ac:dyDescent="0.25">
      <c r="B68" t="s">
        <v>210</v>
      </c>
      <c r="C68" t="s">
        <v>246</v>
      </c>
      <c r="D68" t="s">
        <v>247</v>
      </c>
      <c r="E68" t="s">
        <v>248</v>
      </c>
    </row>
    <row r="69" spans="2:5" x14ac:dyDescent="0.25">
      <c r="B69" t="s">
        <v>211</v>
      </c>
      <c r="C69" t="s">
        <v>249</v>
      </c>
      <c r="D69" s="135">
        <v>1263</v>
      </c>
      <c r="E69" s="135">
        <v>1211</v>
      </c>
    </row>
    <row r="70" spans="2:5" x14ac:dyDescent="0.25">
      <c r="B70" t="s">
        <v>212</v>
      </c>
      <c r="C70" t="s">
        <v>250</v>
      </c>
      <c r="D70" t="s">
        <v>251</v>
      </c>
      <c r="E70" t="s">
        <v>252</v>
      </c>
    </row>
    <row r="71" spans="2:5" x14ac:dyDescent="0.25">
      <c r="B71" t="s">
        <v>213</v>
      </c>
      <c r="C71" t="s">
        <v>253</v>
      </c>
      <c r="D71" t="s">
        <v>254</v>
      </c>
      <c r="E71" s="135">
        <v>1014</v>
      </c>
    </row>
    <row r="72" spans="2:5" x14ac:dyDescent="0.25">
      <c r="B72" t="s">
        <v>214</v>
      </c>
      <c r="C72" t="s">
        <v>255</v>
      </c>
      <c r="D72" s="135">
        <v>1291</v>
      </c>
      <c r="E72" t="s">
        <v>256</v>
      </c>
    </row>
    <row r="73" spans="2:5" x14ac:dyDescent="0.25">
      <c r="B73" t="s">
        <v>215</v>
      </c>
      <c r="C73" t="s">
        <v>257</v>
      </c>
      <c r="D73" s="135">
        <v>1477</v>
      </c>
      <c r="E73" t="s">
        <v>258</v>
      </c>
    </row>
    <row r="74" spans="2:5" x14ac:dyDescent="0.25">
      <c r="B74" t="s">
        <v>216</v>
      </c>
      <c r="C74" t="s">
        <v>259</v>
      </c>
      <c r="D74" t="s">
        <v>260</v>
      </c>
      <c r="E74" t="s">
        <v>261</v>
      </c>
    </row>
    <row r="75" spans="2:5" x14ac:dyDescent="0.25">
      <c r="B75" t="s">
        <v>217</v>
      </c>
      <c r="C75" t="s">
        <v>262</v>
      </c>
      <c r="D75" s="135">
        <v>2626</v>
      </c>
      <c r="E75" s="135">
        <v>1431</v>
      </c>
    </row>
    <row r="76" spans="2:5" x14ac:dyDescent="0.25">
      <c r="B76" t="s">
        <v>218</v>
      </c>
      <c r="C76" t="s">
        <v>263</v>
      </c>
      <c r="D76" t="s">
        <v>264</v>
      </c>
      <c r="E76" t="s">
        <v>265</v>
      </c>
    </row>
    <row r="77" spans="2:5" x14ac:dyDescent="0.25">
      <c r="B77" t="s">
        <v>219</v>
      </c>
      <c r="C77">
        <v>5</v>
      </c>
      <c r="D77">
        <v>8</v>
      </c>
      <c r="E77">
        <v>4</v>
      </c>
    </row>
  </sheetData>
  <mergeCells count="11">
    <mergeCell ref="G48:H48"/>
    <mergeCell ref="I48:J48"/>
    <mergeCell ref="A1:F1"/>
    <mergeCell ref="A16:F16"/>
    <mergeCell ref="A31:F31"/>
    <mergeCell ref="A47:F47"/>
    <mergeCell ref="A48:A49"/>
    <mergeCell ref="B48:B49"/>
    <mergeCell ref="C48:C49"/>
    <mergeCell ref="D48:D49"/>
    <mergeCell ref="E48:F4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workbookViewId="0">
      <selection activeCell="A77" sqref="A77:J104"/>
    </sheetView>
  </sheetViews>
  <sheetFormatPr baseColWidth="10" defaultRowHeight="12.75" x14ac:dyDescent="0.2"/>
  <cols>
    <col min="1" max="1" width="31.7109375" style="44" bestFit="1" customWidth="1"/>
    <col min="2" max="10" width="15.28515625" style="43" customWidth="1"/>
    <col min="11" max="16384" width="11.42578125" style="34"/>
  </cols>
  <sheetData>
    <row r="1" spans="1:10" s="40" customFormat="1" ht="38.25" x14ac:dyDescent="0.25">
      <c r="A1" s="52" t="s">
        <v>133</v>
      </c>
      <c r="B1" s="53" t="s">
        <v>90</v>
      </c>
      <c r="C1" s="54" t="s">
        <v>130</v>
      </c>
      <c r="D1" s="54" t="s">
        <v>131</v>
      </c>
      <c r="E1" s="54" t="s">
        <v>70</v>
      </c>
      <c r="F1" s="54" t="s">
        <v>71</v>
      </c>
      <c r="G1" s="54" t="s">
        <v>72</v>
      </c>
      <c r="H1" s="54" t="s">
        <v>73</v>
      </c>
      <c r="I1" s="54" t="s">
        <v>74</v>
      </c>
      <c r="J1" s="55" t="s">
        <v>75</v>
      </c>
    </row>
    <row r="2" spans="1:10" x14ac:dyDescent="0.2">
      <c r="A2" s="56" t="s">
        <v>84</v>
      </c>
      <c r="B2" s="41">
        <v>25.684491703909181</v>
      </c>
      <c r="C2" s="42">
        <v>1</v>
      </c>
      <c r="E2" s="43">
        <v>1</v>
      </c>
      <c r="G2" s="43">
        <v>1</v>
      </c>
      <c r="J2" s="57">
        <v>1</v>
      </c>
    </row>
    <row r="3" spans="1:10" x14ac:dyDescent="0.2">
      <c r="A3" s="58" t="s">
        <v>113</v>
      </c>
      <c r="B3" s="45">
        <v>2456.1403508771928</v>
      </c>
      <c r="C3" s="42"/>
      <c r="J3" s="57"/>
    </row>
    <row r="4" spans="1:10" x14ac:dyDescent="0.2">
      <c r="A4" s="58" t="s">
        <v>100</v>
      </c>
      <c r="B4" s="45">
        <v>701.75438596491222</v>
      </c>
      <c r="C4" s="42"/>
      <c r="D4" s="43">
        <v>1</v>
      </c>
      <c r="E4" s="43">
        <v>1</v>
      </c>
      <c r="J4" s="57"/>
    </row>
    <row r="5" spans="1:10" x14ac:dyDescent="0.2">
      <c r="A5" s="58" t="s">
        <v>83</v>
      </c>
      <c r="B5" s="45">
        <v>451.43873708002474</v>
      </c>
      <c r="C5" s="42">
        <v>1</v>
      </c>
      <c r="E5" s="43">
        <v>1</v>
      </c>
      <c r="G5" s="43">
        <v>1</v>
      </c>
      <c r="J5" s="57"/>
    </row>
    <row r="6" spans="1:10" x14ac:dyDescent="0.2">
      <c r="A6" s="56" t="s">
        <v>77</v>
      </c>
      <c r="B6" s="45">
        <v>835.54846712741437</v>
      </c>
      <c r="C6" s="42">
        <v>1</v>
      </c>
      <c r="E6" s="43">
        <v>1</v>
      </c>
      <c r="F6" s="43">
        <v>1</v>
      </c>
      <c r="G6" s="43">
        <v>1</v>
      </c>
      <c r="J6" s="57">
        <v>1</v>
      </c>
    </row>
    <row r="7" spans="1:10" x14ac:dyDescent="0.2">
      <c r="A7" s="56" t="s">
        <v>78</v>
      </c>
      <c r="B7" s="45">
        <v>25.684491703909181</v>
      </c>
      <c r="C7" s="42">
        <v>1</v>
      </c>
      <c r="J7" s="57"/>
    </row>
    <row r="8" spans="1:10" x14ac:dyDescent="0.2">
      <c r="A8" s="56" t="s">
        <v>82</v>
      </c>
      <c r="B8" s="41">
        <v>1232.5004430267586</v>
      </c>
      <c r="C8" s="42">
        <v>1</v>
      </c>
      <c r="E8" s="43">
        <v>1</v>
      </c>
      <c r="G8" s="43">
        <v>1</v>
      </c>
      <c r="J8" s="57">
        <v>1</v>
      </c>
    </row>
    <row r="9" spans="1:10" x14ac:dyDescent="0.2">
      <c r="A9" s="56" t="s">
        <v>103</v>
      </c>
      <c r="B9" s="45">
        <v>2456.1403508771928</v>
      </c>
      <c r="C9" s="42">
        <v>1</v>
      </c>
      <c r="F9" s="43">
        <v>1</v>
      </c>
      <c r="J9" s="57"/>
    </row>
    <row r="10" spans="1:10" x14ac:dyDescent="0.2">
      <c r="A10" s="56" t="s">
        <v>79</v>
      </c>
      <c r="B10" s="45">
        <v>5103.6682615629979</v>
      </c>
      <c r="C10" s="42"/>
      <c r="D10" s="43">
        <v>1</v>
      </c>
      <c r="E10" s="43">
        <v>1</v>
      </c>
      <c r="J10" s="57">
        <v>1</v>
      </c>
    </row>
    <row r="11" spans="1:10" x14ac:dyDescent="0.2">
      <c r="A11" s="56" t="s">
        <v>101</v>
      </c>
      <c r="B11" s="45">
        <v>175.43859649122805</v>
      </c>
      <c r="C11" s="42"/>
      <c r="D11" s="43">
        <v>1</v>
      </c>
      <c r="E11" s="43">
        <v>1</v>
      </c>
      <c r="G11" s="43">
        <v>1</v>
      </c>
      <c r="H11" s="43">
        <v>1</v>
      </c>
      <c r="J11" s="57"/>
    </row>
    <row r="12" spans="1:10" x14ac:dyDescent="0.2">
      <c r="A12" s="56" t="s">
        <v>102</v>
      </c>
      <c r="B12" s="45">
        <v>175.43859649122805</v>
      </c>
      <c r="C12" s="42"/>
      <c r="D12" s="43">
        <v>1</v>
      </c>
      <c r="H12" s="43">
        <v>1</v>
      </c>
      <c r="J12" s="57"/>
    </row>
    <row r="13" spans="1:10" x14ac:dyDescent="0.2">
      <c r="A13" s="58" t="s">
        <v>87</v>
      </c>
      <c r="B13" s="45">
        <v>652.42705338089422</v>
      </c>
      <c r="C13" s="42"/>
      <c r="D13" s="43">
        <v>1</v>
      </c>
      <c r="E13" s="43">
        <v>1</v>
      </c>
      <c r="G13" s="43">
        <v>1</v>
      </c>
      <c r="J13" s="57">
        <v>1</v>
      </c>
    </row>
    <row r="14" spans="1:10" x14ac:dyDescent="0.2">
      <c r="A14" s="56" t="s">
        <v>80</v>
      </c>
      <c r="B14" s="45">
        <v>4512.6668785330003</v>
      </c>
      <c r="C14" s="42"/>
      <c r="D14" s="43">
        <v>1</v>
      </c>
      <c r="E14" s="43">
        <v>1</v>
      </c>
      <c r="G14" s="43">
        <v>1</v>
      </c>
      <c r="H14" s="43">
        <v>1</v>
      </c>
      <c r="I14" s="43">
        <v>1</v>
      </c>
      <c r="J14" s="57"/>
    </row>
    <row r="15" spans="1:10" x14ac:dyDescent="0.2">
      <c r="A15" s="59" t="s">
        <v>81</v>
      </c>
      <c r="B15" s="41">
        <v>2375.0166826303766</v>
      </c>
      <c r="D15" s="43">
        <v>1</v>
      </c>
      <c r="E15" s="43">
        <v>1</v>
      </c>
      <c r="G15" s="43">
        <v>1</v>
      </c>
      <c r="H15" s="43">
        <v>1</v>
      </c>
      <c r="J15" s="57"/>
    </row>
    <row r="16" spans="1:10" x14ac:dyDescent="0.2">
      <c r="A16" s="58" t="s">
        <v>105</v>
      </c>
      <c r="B16" s="45">
        <v>1228.0701754385964</v>
      </c>
      <c r="C16" s="42">
        <v>1</v>
      </c>
      <c r="F16" s="43">
        <v>1</v>
      </c>
      <c r="J16" s="57"/>
    </row>
    <row r="17" spans="1:10" x14ac:dyDescent="0.2">
      <c r="A17" s="58" t="s">
        <v>104</v>
      </c>
      <c r="B17" s="45">
        <v>350.87719298245611</v>
      </c>
      <c r="C17" s="42"/>
      <c r="D17" s="43">
        <v>1</v>
      </c>
      <c r="E17" s="43">
        <v>1</v>
      </c>
      <c r="J17" s="57"/>
    </row>
    <row r="18" spans="1:10" x14ac:dyDescent="0.2">
      <c r="A18" s="56" t="s">
        <v>115</v>
      </c>
      <c r="B18" s="45">
        <v>175.43859649122805</v>
      </c>
      <c r="C18" s="41">
        <v>1</v>
      </c>
      <c r="H18" s="43">
        <v>1</v>
      </c>
      <c r="J18" s="57"/>
    </row>
    <row r="19" spans="1:10" x14ac:dyDescent="0.2">
      <c r="A19" s="56" t="s">
        <v>85</v>
      </c>
      <c r="B19" s="45">
        <v>505.93655856813746</v>
      </c>
      <c r="C19" s="42">
        <v>1</v>
      </c>
      <c r="F19" s="43">
        <v>1</v>
      </c>
      <c r="J19" s="57">
        <v>1</v>
      </c>
    </row>
    <row r="20" spans="1:10" x14ac:dyDescent="0.2">
      <c r="A20" s="56" t="s">
        <v>116</v>
      </c>
      <c r="B20" s="45">
        <v>128.4224585195459</v>
      </c>
      <c r="C20" s="42"/>
      <c r="F20" s="43">
        <v>1</v>
      </c>
      <c r="J20" s="57">
        <v>1</v>
      </c>
    </row>
    <row r="21" spans="1:10" x14ac:dyDescent="0.2">
      <c r="A21" s="56" t="s">
        <v>86</v>
      </c>
      <c r="B21" s="45">
        <v>25.684491703909181</v>
      </c>
      <c r="C21" s="42"/>
      <c r="D21" s="43">
        <v>1</v>
      </c>
      <c r="J21" s="57"/>
    </row>
    <row r="22" spans="1:10" x14ac:dyDescent="0.2">
      <c r="A22" s="56" t="s">
        <v>118</v>
      </c>
      <c r="B22" s="45">
        <v>175.43859649122805</v>
      </c>
      <c r="C22" s="42"/>
      <c r="J22" s="57"/>
    </row>
    <row r="23" spans="1:10" x14ac:dyDescent="0.2">
      <c r="A23" s="58" t="s">
        <v>119</v>
      </c>
      <c r="B23" s="45">
        <v>175.43859649122805</v>
      </c>
      <c r="C23" s="42"/>
      <c r="J23" s="57"/>
    </row>
    <row r="24" spans="1:10" x14ac:dyDescent="0.2">
      <c r="A24" s="58" t="s">
        <v>120</v>
      </c>
      <c r="B24" s="45">
        <v>1403.5087719298244</v>
      </c>
      <c r="C24" s="42"/>
      <c r="J24" s="57"/>
    </row>
    <row r="25" spans="1:10" x14ac:dyDescent="0.2">
      <c r="A25" s="56" t="s">
        <v>89</v>
      </c>
      <c r="B25" s="41">
        <v>44.302675881623244</v>
      </c>
      <c r="C25" s="42"/>
      <c r="J25" s="57"/>
    </row>
    <row r="26" spans="1:10" x14ac:dyDescent="0.2">
      <c r="A26" s="58" t="s">
        <v>122</v>
      </c>
      <c r="B26" s="45">
        <v>175.43859649122805</v>
      </c>
      <c r="C26" s="42"/>
      <c r="J26" s="57"/>
    </row>
    <row r="27" spans="1:10" x14ac:dyDescent="0.2">
      <c r="A27" s="58" t="s">
        <v>123</v>
      </c>
      <c r="B27" s="45">
        <v>3777.8630650373116</v>
      </c>
      <c r="C27" s="42"/>
      <c r="J27" s="57"/>
    </row>
    <row r="28" spans="1:10" x14ac:dyDescent="0.2">
      <c r="A28" s="56" t="s">
        <v>124</v>
      </c>
      <c r="B28" s="45"/>
      <c r="C28" s="42"/>
      <c r="J28" s="57"/>
    </row>
    <row r="29" spans="1:10" x14ac:dyDescent="0.2">
      <c r="A29" s="56" t="s">
        <v>88</v>
      </c>
      <c r="B29" s="45">
        <v>9215.6079125930937</v>
      </c>
      <c r="C29" s="42"/>
      <c r="J29" s="57"/>
    </row>
    <row r="30" spans="1:10" x14ac:dyDescent="0.2">
      <c r="A30" s="58" t="s">
        <v>125</v>
      </c>
      <c r="B30" s="47">
        <f>COUNT(B2:B29)</f>
        <v>27</v>
      </c>
      <c r="C30" s="34"/>
      <c r="D30" s="34"/>
      <c r="E30" s="34"/>
      <c r="F30" s="34"/>
      <c r="G30" s="34"/>
      <c r="H30" s="34"/>
      <c r="I30" s="34"/>
      <c r="J30" s="60"/>
    </row>
    <row r="31" spans="1:10" x14ac:dyDescent="0.2">
      <c r="A31" s="58" t="s">
        <v>126</v>
      </c>
      <c r="B31" s="47">
        <f>COUNT(B2:B21)</f>
        <v>20</v>
      </c>
      <c r="C31" s="47">
        <f>COUNT(C2:C21)</f>
        <v>9</v>
      </c>
      <c r="D31" s="47">
        <f>COUNT(D2:D21)</f>
        <v>9</v>
      </c>
      <c r="E31" s="47">
        <f>COUNT(E2:E21)</f>
        <v>11</v>
      </c>
      <c r="F31" s="47">
        <f>COUNT(F2:F21)</f>
        <v>5</v>
      </c>
      <c r="G31" s="47">
        <f>COUNT(G2:G21)</f>
        <v>8</v>
      </c>
      <c r="H31" s="47">
        <f>COUNT(H2:H21)</f>
        <v>5</v>
      </c>
      <c r="I31" s="47">
        <f>COUNT(I2:I21)</f>
        <v>1</v>
      </c>
      <c r="J31" s="61">
        <f>COUNT(J2:J21)</f>
        <v>7</v>
      </c>
    </row>
    <row r="32" spans="1:10" x14ac:dyDescent="0.2">
      <c r="A32" s="58" t="s">
        <v>127</v>
      </c>
      <c r="B32" s="47">
        <f>COUNT(B22:B29)</f>
        <v>7</v>
      </c>
      <c r="C32" s="47"/>
      <c r="D32" s="47"/>
      <c r="E32" s="47"/>
      <c r="F32" s="47"/>
      <c r="G32" s="47"/>
      <c r="H32" s="47"/>
      <c r="I32" s="47"/>
      <c r="J32" s="61"/>
    </row>
    <row r="33" spans="1:10" x14ac:dyDescent="0.2">
      <c r="A33" s="58" t="s">
        <v>128</v>
      </c>
      <c r="B33" s="48">
        <f>B32/B31</f>
        <v>0.35</v>
      </c>
      <c r="C33" s="43">
        <f>(C31/20)*100</f>
        <v>45</v>
      </c>
      <c r="D33" s="43">
        <f t="shared" ref="D33:J33" si="0">(D31/20)*100</f>
        <v>45</v>
      </c>
      <c r="H33" s="43">
        <f t="shared" si="0"/>
        <v>25</v>
      </c>
      <c r="I33" s="43">
        <f t="shared" si="0"/>
        <v>5</v>
      </c>
      <c r="J33" s="57">
        <f t="shared" si="0"/>
        <v>35</v>
      </c>
    </row>
    <row r="34" spans="1:10" x14ac:dyDescent="0.2">
      <c r="A34" s="58" t="s">
        <v>132</v>
      </c>
      <c r="H34" s="43">
        <f>(H31/20)*100</f>
        <v>25</v>
      </c>
      <c r="I34" s="43">
        <f>(I31/20)*100</f>
        <v>5</v>
      </c>
      <c r="J34" s="57">
        <f>(J31/20)*100</f>
        <v>35</v>
      </c>
    </row>
    <row r="35" spans="1:10" ht="13.5" thickBot="1" x14ac:dyDescent="0.25">
      <c r="A35" s="62" t="s">
        <v>129</v>
      </c>
      <c r="B35" s="63">
        <v>0.35</v>
      </c>
      <c r="C35" s="64">
        <v>45</v>
      </c>
      <c r="D35" s="64">
        <v>45</v>
      </c>
      <c r="E35" s="64">
        <v>11</v>
      </c>
      <c r="F35" s="64">
        <v>5</v>
      </c>
      <c r="G35" s="64">
        <v>8</v>
      </c>
      <c r="H35" s="64">
        <v>25</v>
      </c>
      <c r="I35" s="64">
        <v>5</v>
      </c>
      <c r="J35" s="65">
        <v>35</v>
      </c>
    </row>
    <row r="36" spans="1:10" x14ac:dyDescent="0.2">
      <c r="A36" s="49"/>
      <c r="B36" s="48"/>
      <c r="C36" s="50"/>
      <c r="D36" s="50"/>
      <c r="E36" s="50"/>
      <c r="F36" s="50"/>
      <c r="G36" s="50"/>
      <c r="H36" s="50"/>
      <c r="I36" s="50"/>
      <c r="J36" s="50"/>
    </row>
    <row r="37" spans="1:10" x14ac:dyDescent="0.2">
      <c r="A37" s="49"/>
      <c r="B37" s="48"/>
      <c r="C37" s="50"/>
      <c r="D37" s="50"/>
      <c r="E37" s="50"/>
      <c r="F37" s="50"/>
      <c r="G37" s="50"/>
      <c r="H37" s="50"/>
      <c r="I37" s="50"/>
      <c r="J37" s="50"/>
    </row>
    <row r="38" spans="1:10" ht="13.5" thickBot="1" x14ac:dyDescent="0.25">
      <c r="A38" s="49"/>
      <c r="B38" s="48"/>
      <c r="C38" s="50"/>
      <c r="D38" s="50"/>
      <c r="E38" s="50"/>
      <c r="F38" s="50"/>
      <c r="G38" s="50"/>
      <c r="H38" s="50"/>
      <c r="I38" s="50"/>
      <c r="J38" s="50"/>
    </row>
    <row r="39" spans="1:10" ht="38.25" x14ac:dyDescent="0.2">
      <c r="A39" s="52" t="s">
        <v>133</v>
      </c>
      <c r="B39" s="53" t="s">
        <v>111</v>
      </c>
      <c r="C39" s="54" t="s">
        <v>130</v>
      </c>
      <c r="D39" s="54" t="s">
        <v>131</v>
      </c>
      <c r="E39" s="54" t="s">
        <v>70</v>
      </c>
      <c r="F39" s="54" t="s">
        <v>71</v>
      </c>
      <c r="G39" s="54" t="s">
        <v>72</v>
      </c>
      <c r="H39" s="54" t="s">
        <v>73</v>
      </c>
      <c r="I39" s="54" t="s">
        <v>74</v>
      </c>
      <c r="J39" s="55" t="s">
        <v>75</v>
      </c>
    </row>
    <row r="40" spans="1:10" x14ac:dyDescent="0.2">
      <c r="A40" s="58" t="s">
        <v>113</v>
      </c>
      <c r="B40" s="41">
        <v>4385.9649122807014</v>
      </c>
      <c r="C40" s="42"/>
      <c r="J40" s="57"/>
    </row>
    <row r="41" spans="1:10" x14ac:dyDescent="0.2">
      <c r="A41" s="58" t="s">
        <v>93</v>
      </c>
      <c r="B41" s="41">
        <v>25.684491703909181</v>
      </c>
      <c r="C41" s="42"/>
      <c r="D41" s="43">
        <v>1</v>
      </c>
      <c r="E41" s="43">
        <v>1</v>
      </c>
      <c r="G41" s="43">
        <v>1</v>
      </c>
      <c r="I41" s="43">
        <v>1</v>
      </c>
      <c r="J41" s="57"/>
    </row>
    <row r="42" spans="1:10" x14ac:dyDescent="0.2">
      <c r="A42" s="58" t="s">
        <v>100</v>
      </c>
      <c r="B42" s="41">
        <v>175.43859649122805</v>
      </c>
      <c r="C42" s="42"/>
      <c r="D42" s="43">
        <v>1</v>
      </c>
      <c r="E42" s="43">
        <v>1</v>
      </c>
      <c r="J42" s="57"/>
    </row>
    <row r="43" spans="1:10" x14ac:dyDescent="0.2">
      <c r="A43" s="58" t="s">
        <v>83</v>
      </c>
      <c r="B43" s="41">
        <v>228.3027696074877</v>
      </c>
      <c r="C43" s="42">
        <v>1</v>
      </c>
      <c r="E43" s="43">
        <v>1</v>
      </c>
      <c r="G43" s="43">
        <v>1</v>
      </c>
      <c r="J43" s="57"/>
    </row>
    <row r="44" spans="1:10" x14ac:dyDescent="0.2">
      <c r="A44" s="56" t="s">
        <v>77</v>
      </c>
      <c r="B44" s="41">
        <v>482.89916710969339</v>
      </c>
      <c r="C44" s="42">
        <v>1</v>
      </c>
      <c r="E44" s="43">
        <v>1</v>
      </c>
      <c r="F44" s="43">
        <v>1</v>
      </c>
      <c r="G44" s="43">
        <v>1</v>
      </c>
      <c r="J44" s="57">
        <v>1</v>
      </c>
    </row>
    <row r="45" spans="1:10" x14ac:dyDescent="0.2">
      <c r="A45" s="56" t="s">
        <v>78</v>
      </c>
      <c r="B45" s="41">
        <v>552.00028117759337</v>
      </c>
      <c r="C45" s="42"/>
      <c r="J45" s="57"/>
    </row>
    <row r="46" spans="1:10" x14ac:dyDescent="0.2">
      <c r="A46" s="56" t="s">
        <v>92</v>
      </c>
      <c r="B46" s="41">
        <v>25.684491703909181</v>
      </c>
      <c r="C46" s="42">
        <v>1</v>
      </c>
      <c r="F46" s="43">
        <v>1</v>
      </c>
      <c r="G46" s="43">
        <v>1</v>
      </c>
      <c r="J46" s="57"/>
    </row>
    <row r="47" spans="1:10" x14ac:dyDescent="0.2">
      <c r="A47" s="56" t="s">
        <v>82</v>
      </c>
      <c r="B47" s="41">
        <v>2044.1254651780966</v>
      </c>
      <c r="C47" s="42">
        <v>1</v>
      </c>
      <c r="E47" s="43">
        <v>1</v>
      </c>
      <c r="G47" s="43">
        <v>1</v>
      </c>
      <c r="J47" s="57">
        <v>1</v>
      </c>
    </row>
    <row r="48" spans="1:10" x14ac:dyDescent="0.2">
      <c r="A48" s="56" t="s">
        <v>79</v>
      </c>
      <c r="B48" s="41">
        <v>1679.5089125186212</v>
      </c>
      <c r="C48" s="42"/>
      <c r="D48" s="43">
        <v>1</v>
      </c>
      <c r="E48" s="43">
        <v>1</v>
      </c>
      <c r="J48" s="57">
        <v>1</v>
      </c>
    </row>
    <row r="49" spans="1:10" x14ac:dyDescent="0.2">
      <c r="A49" s="56" t="s">
        <v>91</v>
      </c>
      <c r="B49" s="41">
        <v>25.684491703909181</v>
      </c>
      <c r="C49" s="42"/>
      <c r="D49" s="43">
        <v>1</v>
      </c>
      <c r="E49" s="43">
        <v>1</v>
      </c>
      <c r="G49" s="43">
        <v>1</v>
      </c>
      <c r="I49" s="43">
        <v>1</v>
      </c>
      <c r="J49" s="57">
        <v>1</v>
      </c>
    </row>
    <row r="50" spans="1:10" x14ac:dyDescent="0.2">
      <c r="A50" s="56" t="s">
        <v>102</v>
      </c>
      <c r="B50" s="41">
        <v>877.19298245614027</v>
      </c>
      <c r="C50" s="42"/>
      <c r="D50" s="43">
        <v>1</v>
      </c>
      <c r="H50" s="43">
        <v>1</v>
      </c>
      <c r="J50" s="57"/>
    </row>
    <row r="51" spans="1:10" x14ac:dyDescent="0.2">
      <c r="A51" s="58" t="s">
        <v>114</v>
      </c>
      <c r="B51" s="41">
        <v>25.684491703909181</v>
      </c>
      <c r="C51" s="42"/>
      <c r="J51" s="57"/>
    </row>
    <row r="52" spans="1:10" x14ac:dyDescent="0.2">
      <c r="A52" s="58" t="s">
        <v>87</v>
      </c>
      <c r="B52" s="41">
        <v>418.21726032252343</v>
      </c>
      <c r="C52" s="42"/>
      <c r="D52" s="43">
        <v>1</v>
      </c>
      <c r="E52" s="43">
        <v>1</v>
      </c>
      <c r="G52" s="43">
        <v>1</v>
      </c>
      <c r="J52" s="57">
        <v>1</v>
      </c>
    </row>
    <row r="53" spans="1:10" x14ac:dyDescent="0.2">
      <c r="A53" s="56" t="s">
        <v>80</v>
      </c>
      <c r="B53" s="41">
        <v>2623.0100765954962</v>
      </c>
      <c r="C53" s="42"/>
      <c r="D53" s="43">
        <v>1</v>
      </c>
      <c r="E53" s="43">
        <v>1</v>
      </c>
      <c r="G53" s="43">
        <v>1</v>
      </c>
      <c r="H53" s="43">
        <v>1</v>
      </c>
      <c r="I53" s="43">
        <v>1</v>
      </c>
      <c r="J53" s="57"/>
    </row>
    <row r="54" spans="1:10" x14ac:dyDescent="0.2">
      <c r="A54" s="59" t="s">
        <v>81</v>
      </c>
      <c r="B54" s="41">
        <v>1780.4637119915606</v>
      </c>
      <c r="D54" s="43">
        <v>1</v>
      </c>
      <c r="E54" s="43">
        <v>1</v>
      </c>
      <c r="G54" s="43">
        <v>1</v>
      </c>
      <c r="H54" s="43">
        <v>1</v>
      </c>
      <c r="J54" s="57"/>
    </row>
    <row r="55" spans="1:10" x14ac:dyDescent="0.2">
      <c r="A55" s="58" t="s">
        <v>105</v>
      </c>
      <c r="B55" s="41">
        <v>175.43859649122805</v>
      </c>
      <c r="C55" s="42">
        <v>1</v>
      </c>
      <c r="F55" s="43">
        <v>1</v>
      </c>
      <c r="J55" s="57"/>
    </row>
    <row r="56" spans="1:10" x14ac:dyDescent="0.2">
      <c r="A56" s="58" t="s">
        <v>104</v>
      </c>
      <c r="B56" s="41">
        <v>175.43859649122805</v>
      </c>
      <c r="C56" s="41"/>
      <c r="D56" s="43">
        <v>1</v>
      </c>
      <c r="E56" s="43">
        <v>1</v>
      </c>
      <c r="J56" s="57"/>
    </row>
    <row r="57" spans="1:10" x14ac:dyDescent="0.2">
      <c r="A57" s="56" t="s">
        <v>115</v>
      </c>
      <c r="B57" s="41">
        <v>175.43859649122805</v>
      </c>
      <c r="C57" s="41">
        <v>1</v>
      </c>
      <c r="H57" s="43">
        <v>1</v>
      </c>
      <c r="J57" s="57"/>
    </row>
    <row r="58" spans="1:10" x14ac:dyDescent="0.2">
      <c r="A58" s="56" t="s">
        <v>85</v>
      </c>
      <c r="B58" s="41">
        <v>508.59471912103481</v>
      </c>
      <c r="C58" s="42">
        <v>1</v>
      </c>
      <c r="F58" s="43">
        <v>1</v>
      </c>
      <c r="J58" s="57">
        <v>1</v>
      </c>
    </row>
    <row r="59" spans="1:10" x14ac:dyDescent="0.2">
      <c r="A59" s="56" t="s">
        <v>116</v>
      </c>
      <c r="B59" s="41">
        <v>231.16042533518262</v>
      </c>
      <c r="C59" s="42"/>
      <c r="F59" s="43">
        <v>1</v>
      </c>
      <c r="J59" s="57">
        <v>1</v>
      </c>
    </row>
    <row r="60" spans="1:10" x14ac:dyDescent="0.2">
      <c r="A60" s="58" t="s">
        <v>117</v>
      </c>
      <c r="B60" s="41">
        <v>877.19298245614027</v>
      </c>
      <c r="C60" s="42"/>
      <c r="J60" s="57"/>
    </row>
    <row r="61" spans="1:10" x14ac:dyDescent="0.2">
      <c r="A61" s="56" t="s">
        <v>86</v>
      </c>
      <c r="B61" s="41">
        <v>221.51337940811621</v>
      </c>
      <c r="C61" s="42"/>
      <c r="D61" s="43">
        <v>1</v>
      </c>
      <c r="J61" s="57"/>
    </row>
    <row r="62" spans="1:10" x14ac:dyDescent="0.2">
      <c r="A62" s="58" t="s">
        <v>96</v>
      </c>
      <c r="B62" s="41">
        <v>51.368983407818362</v>
      </c>
      <c r="C62" s="42"/>
      <c r="J62" s="57"/>
    </row>
    <row r="63" spans="1:10" x14ac:dyDescent="0.2">
      <c r="A63" s="56" t="s">
        <v>95</v>
      </c>
      <c r="B63" s="41">
        <v>265.8160552897395</v>
      </c>
      <c r="C63" s="42"/>
      <c r="J63" s="57"/>
    </row>
    <row r="64" spans="1:10" x14ac:dyDescent="0.2">
      <c r="A64" s="56" t="s">
        <v>94</v>
      </c>
      <c r="B64" s="41">
        <v>51.368983407818362</v>
      </c>
      <c r="C64" s="42"/>
      <c r="J64" s="57"/>
    </row>
    <row r="65" spans="1:10" x14ac:dyDescent="0.2">
      <c r="A65" s="56" t="s">
        <v>89</v>
      </c>
      <c r="B65" s="41">
        <v>1127.9461279461279</v>
      </c>
      <c r="C65" s="42"/>
      <c r="J65" s="57"/>
    </row>
    <row r="66" spans="1:10" x14ac:dyDescent="0.2">
      <c r="A66" s="58" t="s">
        <v>123</v>
      </c>
      <c r="B66" s="41">
        <v>1851.5261872441231</v>
      </c>
      <c r="C66" s="42"/>
      <c r="J66" s="57"/>
    </row>
    <row r="67" spans="1:10" x14ac:dyDescent="0.2">
      <c r="A67" s="56" t="s">
        <v>88</v>
      </c>
      <c r="B67" s="41">
        <v>5718.308389062945</v>
      </c>
      <c r="C67" s="42"/>
      <c r="J67" s="57"/>
    </row>
    <row r="68" spans="1:10" x14ac:dyDescent="0.2">
      <c r="A68" s="58" t="s">
        <v>125</v>
      </c>
      <c r="B68" s="43">
        <f>COUNT(B40:B67)</f>
        <v>28</v>
      </c>
      <c r="C68" s="43">
        <f>COUNT(C40:C61)</f>
        <v>7</v>
      </c>
      <c r="D68" s="43">
        <f>COUNT(D40:D61)</f>
        <v>10</v>
      </c>
      <c r="E68" s="43">
        <f>COUNT(E40:E61)</f>
        <v>11</v>
      </c>
      <c r="F68" s="43">
        <f>COUNT(F40:F61)</f>
        <v>5</v>
      </c>
      <c r="G68" s="43">
        <f>COUNT(G40:G61)</f>
        <v>9</v>
      </c>
      <c r="H68" s="43">
        <f>COUNT(H40:H61)</f>
        <v>4</v>
      </c>
      <c r="I68" s="43">
        <f>COUNT(I40:I61)</f>
        <v>3</v>
      </c>
      <c r="J68" s="57">
        <f>COUNT(J40:J61)</f>
        <v>7</v>
      </c>
    </row>
    <row r="69" spans="1:10" x14ac:dyDescent="0.2">
      <c r="A69" s="58" t="s">
        <v>126</v>
      </c>
      <c r="B69" s="43">
        <f>COUNT(B40:B61)</f>
        <v>22</v>
      </c>
      <c r="C69" s="34"/>
      <c r="D69" s="34"/>
      <c r="E69" s="34"/>
      <c r="F69" s="34"/>
      <c r="G69" s="34"/>
      <c r="H69" s="34"/>
      <c r="I69" s="34"/>
      <c r="J69" s="60"/>
    </row>
    <row r="70" spans="1:10" x14ac:dyDescent="0.2">
      <c r="A70" s="58" t="s">
        <v>127</v>
      </c>
      <c r="B70" s="43">
        <f>COUNT(B62:B67)</f>
        <v>6</v>
      </c>
      <c r="J70" s="57"/>
    </row>
    <row r="71" spans="1:10" x14ac:dyDescent="0.2">
      <c r="A71" s="58" t="s">
        <v>128</v>
      </c>
      <c r="B71" s="51">
        <f t="shared" ref="B71" si="1">B70/B69</f>
        <v>0.27272727272727271</v>
      </c>
      <c r="C71" s="34"/>
      <c r="D71" s="34"/>
      <c r="E71" s="34"/>
      <c r="F71" s="34"/>
      <c r="G71" s="34"/>
      <c r="H71" s="34"/>
      <c r="I71" s="34"/>
      <c r="J71" s="60"/>
    </row>
    <row r="72" spans="1:10" x14ac:dyDescent="0.2">
      <c r="A72" s="58" t="s">
        <v>132</v>
      </c>
      <c r="B72" s="34"/>
      <c r="C72" s="42">
        <f>(C68/22)*100</f>
        <v>31.818181818181817</v>
      </c>
      <c r="D72" s="42">
        <f>(D68/22)*100</f>
        <v>45.454545454545453</v>
      </c>
      <c r="E72" s="42"/>
      <c r="F72" s="42"/>
      <c r="G72" s="42"/>
      <c r="H72" s="42">
        <f t="shared" ref="D72:J72" si="2">(H68/22)*100</f>
        <v>18.181818181818183</v>
      </c>
      <c r="I72" s="42">
        <f t="shared" si="2"/>
        <v>13.636363636363635</v>
      </c>
      <c r="J72" s="66">
        <f t="shared" si="2"/>
        <v>31.818181818181817</v>
      </c>
    </row>
    <row r="73" spans="1:10" ht="13.5" thickBot="1" x14ac:dyDescent="0.25">
      <c r="A73" s="62" t="s">
        <v>129</v>
      </c>
      <c r="B73" s="63">
        <v>0.27272727272727271</v>
      </c>
      <c r="C73" s="64">
        <v>36.363636363636367</v>
      </c>
      <c r="D73" s="64">
        <v>45.454545454545453</v>
      </c>
      <c r="E73" s="64">
        <v>11</v>
      </c>
      <c r="F73" s="64">
        <v>5</v>
      </c>
      <c r="G73" s="64">
        <v>9</v>
      </c>
      <c r="H73" s="64">
        <v>18.181818181818183</v>
      </c>
      <c r="I73" s="64">
        <v>13.636363636363635</v>
      </c>
      <c r="J73" s="65">
        <v>31.8</v>
      </c>
    </row>
    <row r="74" spans="1:10" x14ac:dyDescent="0.2">
      <c r="A74" s="49"/>
      <c r="B74" s="48"/>
      <c r="C74" s="50"/>
      <c r="D74" s="50"/>
      <c r="E74" s="50"/>
      <c r="F74" s="50"/>
      <c r="G74" s="50"/>
      <c r="H74" s="50"/>
      <c r="I74" s="50"/>
      <c r="J74" s="50"/>
    </row>
    <row r="75" spans="1:10" x14ac:dyDescent="0.2">
      <c r="A75" s="49"/>
      <c r="B75" s="48"/>
      <c r="C75" s="50"/>
      <c r="D75" s="50"/>
      <c r="E75" s="50"/>
      <c r="F75" s="50"/>
      <c r="G75" s="50"/>
      <c r="H75" s="50"/>
      <c r="I75" s="50"/>
      <c r="J75" s="50"/>
    </row>
    <row r="76" spans="1:10" ht="13.5" thickBot="1" x14ac:dyDescent="0.25">
      <c r="A76" s="49"/>
      <c r="B76" s="48"/>
      <c r="C76" s="50"/>
      <c r="D76" s="50"/>
      <c r="E76" s="50"/>
      <c r="F76" s="50"/>
      <c r="G76" s="50"/>
      <c r="H76" s="50"/>
      <c r="I76" s="50"/>
      <c r="J76" s="50"/>
    </row>
    <row r="77" spans="1:10" ht="38.25" x14ac:dyDescent="0.2">
      <c r="A77" s="52" t="s">
        <v>133</v>
      </c>
      <c r="B77" s="54" t="s">
        <v>112</v>
      </c>
      <c r="C77" s="54" t="s">
        <v>130</v>
      </c>
      <c r="D77" s="54" t="s">
        <v>131</v>
      </c>
      <c r="E77" s="54" t="s">
        <v>70</v>
      </c>
      <c r="F77" s="54" t="s">
        <v>71</v>
      </c>
      <c r="G77" s="54" t="s">
        <v>72</v>
      </c>
      <c r="H77" s="54" t="s">
        <v>73</v>
      </c>
      <c r="I77" s="54" t="s">
        <v>74</v>
      </c>
      <c r="J77" s="55" t="s">
        <v>75</v>
      </c>
    </row>
    <row r="78" spans="1:10" x14ac:dyDescent="0.2">
      <c r="A78" s="58" t="s">
        <v>113</v>
      </c>
      <c r="B78" s="41">
        <v>3333.333333333333</v>
      </c>
      <c r="C78" s="42"/>
      <c r="J78" s="57"/>
    </row>
    <row r="79" spans="1:10" x14ac:dyDescent="0.2">
      <c r="A79" s="58" t="s">
        <v>83</v>
      </c>
      <c r="B79" s="41">
        <v>590.70234508830993</v>
      </c>
      <c r="C79" s="42">
        <v>1</v>
      </c>
      <c r="E79" s="43">
        <v>1</v>
      </c>
      <c r="G79" s="43">
        <v>1</v>
      </c>
      <c r="J79" s="57"/>
    </row>
    <row r="80" spans="1:10" x14ac:dyDescent="0.2">
      <c r="A80" s="56" t="s">
        <v>77</v>
      </c>
      <c r="B80" s="41">
        <v>2050.7653364066241</v>
      </c>
      <c r="C80" s="42">
        <v>1</v>
      </c>
      <c r="E80" s="43">
        <v>1</v>
      </c>
      <c r="F80" s="43">
        <v>1</v>
      </c>
      <c r="G80" s="43">
        <v>1</v>
      </c>
      <c r="J80" s="57">
        <v>1</v>
      </c>
    </row>
    <row r="81" spans="1:10" x14ac:dyDescent="0.2">
      <c r="A81" s="56" t="s">
        <v>78</v>
      </c>
      <c r="B81" s="41">
        <v>1240.912421290551</v>
      </c>
      <c r="C81" s="42"/>
      <c r="J81" s="57"/>
    </row>
    <row r="82" spans="1:10" x14ac:dyDescent="0.2">
      <c r="A82" s="56" t="s">
        <v>82</v>
      </c>
      <c r="B82" s="41">
        <v>526.31578947368416</v>
      </c>
      <c r="C82" s="42">
        <v>1</v>
      </c>
      <c r="E82" s="43">
        <v>1</v>
      </c>
      <c r="G82" s="43">
        <v>1</v>
      </c>
      <c r="J82" s="57">
        <v>1</v>
      </c>
    </row>
    <row r="83" spans="1:10" x14ac:dyDescent="0.2">
      <c r="A83" s="56" t="s">
        <v>103</v>
      </c>
      <c r="B83" s="41">
        <v>526.31578947368416</v>
      </c>
      <c r="C83" s="42">
        <v>1</v>
      </c>
      <c r="F83" s="43">
        <v>1</v>
      </c>
      <c r="J83" s="57"/>
    </row>
    <row r="84" spans="1:10" x14ac:dyDescent="0.2">
      <c r="A84" s="56" t="s">
        <v>79</v>
      </c>
      <c r="B84" s="41">
        <v>765.2548880619056</v>
      </c>
      <c r="C84" s="42"/>
      <c r="D84" s="43">
        <v>1</v>
      </c>
      <c r="E84" s="43">
        <v>1</v>
      </c>
      <c r="J84" s="57">
        <v>1</v>
      </c>
    </row>
    <row r="85" spans="1:10" x14ac:dyDescent="0.2">
      <c r="A85" s="56" t="s">
        <v>102</v>
      </c>
      <c r="B85" s="41">
        <v>175.43859649122805</v>
      </c>
      <c r="C85" s="42"/>
      <c r="D85" s="43">
        <v>1</v>
      </c>
      <c r="H85" s="43">
        <v>1</v>
      </c>
      <c r="J85" s="57"/>
    </row>
    <row r="86" spans="1:10" x14ac:dyDescent="0.2">
      <c r="A86" s="58" t="s">
        <v>87</v>
      </c>
      <c r="B86" s="41">
        <v>526.31578947368416</v>
      </c>
      <c r="C86" s="42"/>
      <c r="D86" s="43">
        <v>1</v>
      </c>
      <c r="E86" s="43">
        <v>1</v>
      </c>
      <c r="G86" s="43">
        <v>1</v>
      </c>
      <c r="J86" s="57">
        <v>1</v>
      </c>
    </row>
    <row r="87" spans="1:10" x14ac:dyDescent="0.2">
      <c r="A87" s="56" t="s">
        <v>80</v>
      </c>
      <c r="B87" s="41">
        <v>1840.0304314117973</v>
      </c>
      <c r="C87" s="42"/>
      <c r="D87" s="43">
        <v>1</v>
      </c>
      <c r="E87" s="43">
        <v>1</v>
      </c>
      <c r="G87" s="43">
        <v>1</v>
      </c>
      <c r="H87" s="43">
        <v>1</v>
      </c>
      <c r="I87" s="43">
        <v>1</v>
      </c>
      <c r="J87" s="57"/>
    </row>
    <row r="88" spans="1:10" x14ac:dyDescent="0.2">
      <c r="A88" s="59" t="s">
        <v>81</v>
      </c>
      <c r="B88" s="41">
        <v>4084.837801410788</v>
      </c>
      <c r="D88" s="43">
        <v>1</v>
      </c>
      <c r="E88" s="43">
        <v>1</v>
      </c>
      <c r="G88" s="43">
        <v>1</v>
      </c>
      <c r="H88" s="43">
        <v>1</v>
      </c>
      <c r="J88" s="57"/>
    </row>
    <row r="89" spans="1:10" x14ac:dyDescent="0.2">
      <c r="A89" s="58" t="s">
        <v>104</v>
      </c>
      <c r="B89" s="41">
        <v>526.31578947368416</v>
      </c>
      <c r="C89" s="42"/>
      <c r="D89" s="43">
        <v>1</v>
      </c>
      <c r="E89" s="43">
        <v>1</v>
      </c>
      <c r="J89" s="57"/>
    </row>
    <row r="90" spans="1:10" x14ac:dyDescent="0.2">
      <c r="A90" s="56" t="s">
        <v>85</v>
      </c>
      <c r="B90" s="41">
        <v>1122.3344556677891</v>
      </c>
      <c r="C90" s="42">
        <v>1</v>
      </c>
      <c r="F90" s="43">
        <v>1</v>
      </c>
      <c r="J90" s="57">
        <v>1</v>
      </c>
    </row>
    <row r="91" spans="1:10" x14ac:dyDescent="0.2">
      <c r="A91" s="56" t="s">
        <v>116</v>
      </c>
      <c r="B91" s="41">
        <v>77.05347511172755</v>
      </c>
      <c r="C91" s="42"/>
      <c r="F91" s="43">
        <v>1</v>
      </c>
      <c r="J91" s="57">
        <v>1</v>
      </c>
    </row>
    <row r="92" spans="1:10" x14ac:dyDescent="0.2">
      <c r="A92" s="58" t="s">
        <v>119</v>
      </c>
      <c r="B92" s="41">
        <v>175.43859649122805</v>
      </c>
      <c r="C92" s="42"/>
      <c r="J92" s="57"/>
    </row>
    <row r="93" spans="1:10" x14ac:dyDescent="0.2">
      <c r="A93" s="56" t="s">
        <v>94</v>
      </c>
      <c r="B93" s="41">
        <v>7808.0854779883921</v>
      </c>
      <c r="C93" s="42"/>
      <c r="J93" s="57"/>
    </row>
    <row r="94" spans="1:10" x14ac:dyDescent="0.2">
      <c r="A94" s="56" t="s">
        <v>121</v>
      </c>
      <c r="B94" s="41">
        <v>175.43859649122805</v>
      </c>
      <c r="C94" s="42"/>
      <c r="J94" s="57"/>
    </row>
    <row r="95" spans="1:10" x14ac:dyDescent="0.2">
      <c r="A95" s="56" t="s">
        <v>89</v>
      </c>
      <c r="B95" s="41">
        <v>1063.264221158958</v>
      </c>
      <c r="C95" s="42"/>
      <c r="J95" s="57"/>
    </row>
    <row r="96" spans="1:10" x14ac:dyDescent="0.2">
      <c r="A96" s="58" t="s">
        <v>123</v>
      </c>
      <c r="B96" s="41">
        <v>2899.7258600392652</v>
      </c>
      <c r="C96" s="42"/>
      <c r="J96" s="57"/>
    </row>
    <row r="97" spans="1:10" x14ac:dyDescent="0.2">
      <c r="A97" s="56" t="s">
        <v>124</v>
      </c>
      <c r="B97" s="41">
        <v>51.368983407818362</v>
      </c>
      <c r="C97" s="42"/>
      <c r="J97" s="57"/>
    </row>
    <row r="98" spans="1:10" x14ac:dyDescent="0.2">
      <c r="A98" s="56" t="s">
        <v>88</v>
      </c>
      <c r="B98" s="41">
        <v>3002.9091066393062</v>
      </c>
      <c r="C98" s="42"/>
      <c r="J98" s="57"/>
    </row>
    <row r="99" spans="1:10" x14ac:dyDescent="0.2">
      <c r="A99" s="58" t="s">
        <v>125</v>
      </c>
      <c r="B99" s="43">
        <f>COUNT(B78:B98)</f>
        <v>21</v>
      </c>
      <c r="C99" s="34"/>
      <c r="D99" s="34"/>
      <c r="E99" s="34"/>
      <c r="F99" s="34"/>
      <c r="G99" s="34"/>
      <c r="H99" s="34"/>
      <c r="I99" s="34"/>
      <c r="J99" s="60"/>
    </row>
    <row r="100" spans="1:10" x14ac:dyDescent="0.2">
      <c r="A100" s="58" t="s">
        <v>126</v>
      </c>
      <c r="B100" s="43">
        <f>COUNT(B78:B91)</f>
        <v>14</v>
      </c>
      <c r="C100" s="42">
        <f>SUM(C78:C98)</f>
        <v>5</v>
      </c>
      <c r="D100" s="42">
        <f t="shared" ref="D100:J100" si="3">SUM(D78:D98)</f>
        <v>6</v>
      </c>
      <c r="E100" s="42">
        <f t="shared" si="3"/>
        <v>8</v>
      </c>
      <c r="F100" s="42">
        <f t="shared" si="3"/>
        <v>4</v>
      </c>
      <c r="G100" s="42">
        <f t="shared" si="3"/>
        <v>6</v>
      </c>
      <c r="H100" s="42">
        <f t="shared" si="3"/>
        <v>3</v>
      </c>
      <c r="I100" s="42">
        <f t="shared" si="3"/>
        <v>1</v>
      </c>
      <c r="J100" s="66">
        <f t="shared" si="3"/>
        <v>6</v>
      </c>
    </row>
    <row r="101" spans="1:10" x14ac:dyDescent="0.2">
      <c r="A101" s="58" t="s">
        <v>127</v>
      </c>
      <c r="B101" s="43">
        <f>COUNT(B92:B98)</f>
        <v>7</v>
      </c>
      <c r="C101" s="34"/>
      <c r="D101" s="34"/>
      <c r="E101" s="34"/>
      <c r="F101" s="34"/>
      <c r="G101" s="34"/>
      <c r="H101" s="34"/>
      <c r="I101" s="34"/>
      <c r="J101" s="60"/>
    </row>
    <row r="102" spans="1:10" x14ac:dyDescent="0.2">
      <c r="A102" s="58" t="s">
        <v>128</v>
      </c>
      <c r="B102" s="51">
        <f t="shared" ref="B102" si="4">B101/B100</f>
        <v>0.5</v>
      </c>
      <c r="C102" s="34"/>
      <c r="D102" s="34"/>
      <c r="E102" s="34"/>
      <c r="F102" s="34"/>
      <c r="G102" s="34"/>
      <c r="H102" s="34"/>
      <c r="I102" s="34"/>
      <c r="J102" s="60"/>
    </row>
    <row r="103" spans="1:10" x14ac:dyDescent="0.2">
      <c r="A103" s="58" t="s">
        <v>132</v>
      </c>
      <c r="C103" s="42">
        <f>(C100/14)*100</f>
        <v>35.714285714285715</v>
      </c>
      <c r="D103" s="42">
        <f>(D100/14)*100</f>
        <v>42.857142857142854</v>
      </c>
      <c r="E103" s="42"/>
      <c r="F103" s="42"/>
      <c r="G103" s="42"/>
      <c r="H103" s="42">
        <f>(H100/14)*100</f>
        <v>21.428571428571427</v>
      </c>
      <c r="I103" s="42">
        <f>(I100/14)*100</f>
        <v>7.1428571428571423</v>
      </c>
      <c r="J103" s="66">
        <f>(J100/14)*100</f>
        <v>42.857142857142854</v>
      </c>
    </row>
    <row r="104" spans="1:10" ht="13.5" thickBot="1" x14ac:dyDescent="0.25">
      <c r="A104" s="62" t="s">
        <v>129</v>
      </c>
      <c r="B104" s="63">
        <v>0.5</v>
      </c>
      <c r="C104" s="64">
        <v>42.857142857142854</v>
      </c>
      <c r="D104" s="64">
        <v>42.857142857142854</v>
      </c>
      <c r="E104" s="64">
        <v>8</v>
      </c>
      <c r="F104" s="64">
        <v>4</v>
      </c>
      <c r="G104" s="64">
        <v>6</v>
      </c>
      <c r="H104" s="64">
        <v>21.428571428571427</v>
      </c>
      <c r="I104" s="64">
        <v>7.1428571428571423</v>
      </c>
      <c r="J104" s="65">
        <v>42.9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sheetPr>
  <dimension ref="A1:H25"/>
  <sheetViews>
    <sheetView topLeftCell="A7" zoomScale="120" zoomScaleNormal="120" workbookViewId="0">
      <selection activeCell="E19" sqref="E19"/>
    </sheetView>
  </sheetViews>
  <sheetFormatPr baseColWidth="10" defaultRowHeight="15.75" x14ac:dyDescent="0.25"/>
  <cols>
    <col min="1" max="1" width="13" style="129" customWidth="1"/>
    <col min="2" max="2" width="24.5703125" style="129" bestFit="1" customWidth="1"/>
    <col min="3" max="3" width="16" style="129" bestFit="1" customWidth="1"/>
    <col min="4" max="4" width="23.140625" style="129" bestFit="1" customWidth="1"/>
    <col min="5" max="5" width="28.7109375" style="129" bestFit="1" customWidth="1"/>
    <col min="6" max="6" width="14.42578125" style="129" bestFit="1" customWidth="1"/>
    <col min="7" max="7" width="14.85546875" style="129" bestFit="1" customWidth="1"/>
    <col min="8" max="8" width="20.42578125" style="129" customWidth="1"/>
    <col min="9" max="16384" width="11.42578125" style="128"/>
  </cols>
  <sheetData>
    <row r="1" spans="1:8" x14ac:dyDescent="0.25">
      <c r="A1" s="126" t="s">
        <v>184</v>
      </c>
      <c r="B1" s="127" t="s">
        <v>185</v>
      </c>
      <c r="C1" s="127" t="s">
        <v>186</v>
      </c>
      <c r="D1" s="127" t="s">
        <v>187</v>
      </c>
      <c r="E1" s="127" t="s">
        <v>188</v>
      </c>
      <c r="F1" s="127" t="s">
        <v>189</v>
      </c>
      <c r="G1" s="127" t="s">
        <v>190</v>
      </c>
      <c r="H1" s="127" t="s">
        <v>191</v>
      </c>
    </row>
    <row r="2" spans="1:8" x14ac:dyDescent="0.25">
      <c r="A2" s="129">
        <v>2015</v>
      </c>
      <c r="B2" s="129" t="s">
        <v>192</v>
      </c>
      <c r="C2" s="129" t="s">
        <v>193</v>
      </c>
      <c r="D2" s="129" t="s">
        <v>194</v>
      </c>
      <c r="E2" s="129" t="s">
        <v>195</v>
      </c>
      <c r="F2" s="129">
        <v>3</v>
      </c>
      <c r="G2" s="130">
        <f>(F2/109)*100</f>
        <v>2.7522935779816518</v>
      </c>
    </row>
    <row r="3" spans="1:8" x14ac:dyDescent="0.25">
      <c r="A3" s="129">
        <v>2015</v>
      </c>
      <c r="B3" s="129" t="s">
        <v>196</v>
      </c>
      <c r="C3" s="129" t="s">
        <v>197</v>
      </c>
      <c r="D3" s="129" t="s">
        <v>194</v>
      </c>
      <c r="E3" s="129" t="s">
        <v>198</v>
      </c>
      <c r="F3" s="129">
        <v>1</v>
      </c>
      <c r="G3" s="130">
        <f t="shared" ref="G3:G5" si="0">(F3/109)*100</f>
        <v>0.91743119266055051</v>
      </c>
      <c r="H3" s="131">
        <f>(1/4)*100</f>
        <v>25</v>
      </c>
    </row>
    <row r="4" spans="1:8" x14ac:dyDescent="0.25">
      <c r="A4" s="129">
        <v>2015</v>
      </c>
      <c r="B4" s="129" t="s">
        <v>199</v>
      </c>
      <c r="C4" s="129" t="s">
        <v>193</v>
      </c>
      <c r="D4" s="132" t="s">
        <v>194</v>
      </c>
      <c r="E4" s="132" t="s">
        <v>195</v>
      </c>
      <c r="F4" s="129">
        <v>104</v>
      </c>
      <c r="G4" s="130">
        <f t="shared" si="0"/>
        <v>95.412844036697251</v>
      </c>
    </row>
    <row r="5" spans="1:8" x14ac:dyDescent="0.25">
      <c r="A5" s="129">
        <v>2015</v>
      </c>
      <c r="B5" s="129" t="s">
        <v>200</v>
      </c>
      <c r="C5" s="133" t="s">
        <v>201</v>
      </c>
      <c r="D5" s="132" t="s">
        <v>202</v>
      </c>
      <c r="E5" s="132" t="s">
        <v>195</v>
      </c>
      <c r="F5" s="129">
        <v>1</v>
      </c>
      <c r="G5" s="130">
        <f t="shared" si="0"/>
        <v>0.91743119266055051</v>
      </c>
    </row>
    <row r="6" spans="1:8" x14ac:dyDescent="0.25">
      <c r="A6" s="129">
        <v>2018</v>
      </c>
      <c r="B6" s="129" t="s">
        <v>196</v>
      </c>
      <c r="C6" s="129" t="s">
        <v>197</v>
      </c>
      <c r="D6" s="129" t="s">
        <v>194</v>
      </c>
      <c r="E6" s="129" t="s">
        <v>198</v>
      </c>
      <c r="F6" s="129">
        <v>1</v>
      </c>
      <c r="G6" s="130">
        <f>(F6/15)*100</f>
        <v>6.666666666666667</v>
      </c>
      <c r="H6" s="131">
        <f>(2/5)*100</f>
        <v>40</v>
      </c>
    </row>
    <row r="7" spans="1:8" x14ac:dyDescent="0.25">
      <c r="A7" s="129">
        <v>2018</v>
      </c>
      <c r="B7" s="129" t="s">
        <v>203</v>
      </c>
      <c r="C7" s="129" t="s">
        <v>201</v>
      </c>
      <c r="D7" s="129" t="s">
        <v>194</v>
      </c>
      <c r="E7" s="129" t="s">
        <v>195</v>
      </c>
      <c r="F7" s="129">
        <v>5</v>
      </c>
      <c r="G7" s="130">
        <f t="shared" ref="G7:G11" si="1">(F7/15)*100</f>
        <v>33.333333333333329</v>
      </c>
    </row>
    <row r="8" spans="1:8" x14ac:dyDescent="0.25">
      <c r="A8" s="129">
        <v>2018</v>
      </c>
      <c r="B8" s="129" t="s">
        <v>204</v>
      </c>
      <c r="C8" s="129" t="s">
        <v>201</v>
      </c>
      <c r="D8" s="129" t="s">
        <v>194</v>
      </c>
      <c r="E8" s="129" t="s">
        <v>195</v>
      </c>
      <c r="F8" s="129">
        <v>1</v>
      </c>
      <c r="G8" s="130">
        <f t="shared" si="1"/>
        <v>6.666666666666667</v>
      </c>
    </row>
    <row r="9" spans="1:8" x14ac:dyDescent="0.25">
      <c r="A9" s="129">
        <v>2018</v>
      </c>
      <c r="B9" s="129" t="s">
        <v>205</v>
      </c>
      <c r="C9" s="129" t="s">
        <v>197</v>
      </c>
      <c r="D9" s="132" t="s">
        <v>194</v>
      </c>
      <c r="E9" s="132" t="s">
        <v>206</v>
      </c>
      <c r="F9" s="129">
        <v>7</v>
      </c>
      <c r="G9" s="130">
        <f t="shared" si="1"/>
        <v>46.666666666666664</v>
      </c>
    </row>
    <row r="10" spans="1:8" x14ac:dyDescent="0.25">
      <c r="A10" s="129">
        <v>2018</v>
      </c>
      <c r="B10" s="129" t="s">
        <v>200</v>
      </c>
      <c r="C10" s="133" t="s">
        <v>201</v>
      </c>
      <c r="D10" s="132" t="s">
        <v>202</v>
      </c>
      <c r="E10" s="132" t="s">
        <v>195</v>
      </c>
      <c r="F10" s="129">
        <v>1</v>
      </c>
      <c r="G10" s="130">
        <f t="shared" si="1"/>
        <v>6.666666666666667</v>
      </c>
    </row>
    <row r="11" spans="1:8" x14ac:dyDescent="0.25">
      <c r="A11" s="129">
        <v>2022</v>
      </c>
      <c r="B11" s="134" t="s">
        <v>196</v>
      </c>
      <c r="C11" s="129" t="s">
        <v>197</v>
      </c>
      <c r="D11" s="129" t="s">
        <v>194</v>
      </c>
      <c r="E11" s="129" t="s">
        <v>195</v>
      </c>
      <c r="F11" s="134">
        <v>11</v>
      </c>
      <c r="G11" s="130">
        <f>(F11/22)*100</f>
        <v>50</v>
      </c>
      <c r="H11" s="131">
        <f>(3/4*100)</f>
        <v>75</v>
      </c>
    </row>
    <row r="12" spans="1:8" x14ac:dyDescent="0.25">
      <c r="A12" s="129">
        <v>2022</v>
      </c>
      <c r="B12" s="134" t="s">
        <v>237</v>
      </c>
      <c r="C12" s="129" t="s">
        <v>197</v>
      </c>
      <c r="D12" s="129" t="s">
        <v>194</v>
      </c>
      <c r="E12" s="129" t="s">
        <v>195</v>
      </c>
      <c r="F12" s="134">
        <v>2</v>
      </c>
      <c r="G12" s="130">
        <f t="shared" ref="G12:G14" si="2">(F12/22)*100</f>
        <v>9.0909090909090917</v>
      </c>
    </row>
    <row r="13" spans="1:8" x14ac:dyDescent="0.25">
      <c r="A13" s="129">
        <v>2022</v>
      </c>
      <c r="B13" s="134" t="s">
        <v>238</v>
      </c>
      <c r="C13" s="129" t="s">
        <v>197</v>
      </c>
      <c r="D13" s="129" t="s">
        <v>194</v>
      </c>
      <c r="E13" s="129" t="s">
        <v>195</v>
      </c>
      <c r="F13" s="134">
        <v>5</v>
      </c>
      <c r="G13" s="130">
        <f t="shared" si="2"/>
        <v>22.727272727272727</v>
      </c>
    </row>
    <row r="14" spans="1:8" x14ac:dyDescent="0.25">
      <c r="A14" s="129">
        <v>2022</v>
      </c>
      <c r="B14" s="134" t="s">
        <v>239</v>
      </c>
      <c r="C14" s="129" t="s">
        <v>193</v>
      </c>
      <c r="D14" s="129" t="s">
        <v>194</v>
      </c>
      <c r="E14" s="129" t="s">
        <v>195</v>
      </c>
      <c r="F14" s="134">
        <v>4</v>
      </c>
      <c r="G14" s="130">
        <f t="shared" si="2"/>
        <v>18.181818181818183</v>
      </c>
    </row>
    <row r="16" spans="1:8" x14ac:dyDescent="0.25">
      <c r="C16" s="129">
        <v>2015</v>
      </c>
      <c r="D16" s="129">
        <v>2018</v>
      </c>
      <c r="E16" s="129">
        <v>2022</v>
      </c>
    </row>
    <row r="17" spans="2:6" x14ac:dyDescent="0.25">
      <c r="C17" s="129">
        <v>3</v>
      </c>
      <c r="D17" s="129">
        <v>1</v>
      </c>
      <c r="E17" s="134">
        <v>11</v>
      </c>
    </row>
    <row r="18" spans="2:6" x14ac:dyDescent="0.25">
      <c r="C18" s="129">
        <v>1</v>
      </c>
      <c r="D18" s="129">
        <v>5</v>
      </c>
      <c r="E18" s="134">
        <v>2</v>
      </c>
    </row>
    <row r="19" spans="2:6" x14ac:dyDescent="0.25">
      <c r="C19" s="129">
        <v>104</v>
      </c>
      <c r="D19" s="129">
        <v>1</v>
      </c>
      <c r="E19" s="134">
        <v>5</v>
      </c>
    </row>
    <row r="20" spans="2:6" x14ac:dyDescent="0.25">
      <c r="C20" s="129">
        <v>1</v>
      </c>
      <c r="D20" s="129">
        <v>7</v>
      </c>
      <c r="E20" s="134">
        <v>4</v>
      </c>
    </row>
    <row r="21" spans="2:6" x14ac:dyDescent="0.25">
      <c r="D21" s="129">
        <v>1</v>
      </c>
    </row>
    <row r="22" spans="2:6" x14ac:dyDescent="0.25">
      <c r="B22" t="s">
        <v>211</v>
      </c>
      <c r="C22" s="136">
        <v>0.2298</v>
      </c>
      <c r="D22" s="136">
        <v>1.2629999999999999</v>
      </c>
      <c r="E22" s="136">
        <v>1.1100000000000001</v>
      </c>
    </row>
    <row r="24" spans="2:6" x14ac:dyDescent="0.25">
      <c r="E24" s="132"/>
      <c r="F24" s="132"/>
    </row>
    <row r="25" spans="2:6" x14ac:dyDescent="0.25">
      <c r="D25" s="133"/>
      <c r="E25" s="132"/>
      <c r="F25" s="132"/>
    </row>
  </sheetData>
  <autoFilter ref="A1:E10"/>
  <pageMargins left="0.75" right="0.75" top="1" bottom="1" header="0.5" footer="0.5"/>
  <pageSetup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7</vt:i4>
      </vt:variant>
    </vt:vector>
  </HeadingPairs>
  <TitlesOfParts>
    <vt:vector size="13" baseType="lpstr">
      <vt:lpstr>IBVeg Rip</vt:lpstr>
      <vt:lpstr>IIB PERIFITON</vt:lpstr>
      <vt:lpstr>IIB MACROINVERTEBRADOS</vt:lpstr>
      <vt:lpstr>IIBpeces</vt:lpstr>
      <vt:lpstr>DATOS PERIFITON</vt:lpstr>
      <vt:lpstr>datos IIB PECES</vt:lpstr>
      <vt:lpstr>'IBVeg Rip'!_Ref3298980</vt:lpstr>
      <vt:lpstr>'IBVeg Rip'!_Ref3299235</vt:lpstr>
      <vt:lpstr>'IBVeg Rip'!_Ref3299339</vt:lpstr>
      <vt:lpstr>'IBVeg Rip'!_Ref3299398</vt:lpstr>
      <vt:lpstr>'IBVeg Rip'!_Ref3299475</vt:lpstr>
      <vt:lpstr>'IBVeg Rip'!_Ref3299539</vt:lpstr>
      <vt:lpstr>'IBVeg Rip'!_Ref3299621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Patricia Urquijo</cp:lastModifiedBy>
  <dcterms:created xsi:type="dcterms:W3CDTF">2020-11-19T17:55:39Z</dcterms:created>
  <dcterms:modified xsi:type="dcterms:W3CDTF">2022-09-27T23:40:35Z</dcterms:modified>
</cp:coreProperties>
</file>